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0730" windowHeight="9975"/>
  </bookViews>
  <sheets>
    <sheet name="Тарифы (стацион общего типа (2)" sheetId="17" r:id="rId1"/>
    <sheet name="Тарифы (стацион психоневр т (2)" sheetId="18" r:id="rId2"/>
    <sheet name="Тарифы (стацион детск дома- (2)" sheetId="19" r:id="rId3"/>
  </sheets>
  <calcPr calcId="114210"/>
</workbook>
</file>

<file path=xl/calcChain.xml><?xml version="1.0" encoding="utf-8"?>
<calcChain xmlns="http://schemas.openxmlformats.org/spreadsheetml/2006/main">
  <c r="N100" i="19"/>
  <c r="P98"/>
  <c r="F97"/>
  <c r="K97"/>
  <c r="F96"/>
  <c r="F95"/>
  <c r="K95"/>
  <c r="F94"/>
  <c r="K94"/>
  <c r="F93"/>
  <c r="K93"/>
  <c r="D93"/>
  <c r="H93"/>
  <c r="I93"/>
  <c r="F92"/>
  <c r="F91"/>
  <c r="F90"/>
  <c r="F89"/>
  <c r="K89"/>
  <c r="F88"/>
  <c r="K88"/>
  <c r="D88"/>
  <c r="H88"/>
  <c r="I88"/>
  <c r="F87"/>
  <c r="K87"/>
  <c r="F86"/>
  <c r="K86"/>
  <c r="F85"/>
  <c r="H84"/>
  <c r="I84"/>
  <c r="F84"/>
  <c r="G84"/>
  <c r="F83"/>
  <c r="F82"/>
  <c r="F81"/>
  <c r="F80"/>
  <c r="F79"/>
  <c r="I79"/>
  <c r="D79"/>
  <c r="F78"/>
  <c r="F77"/>
  <c r="I77"/>
  <c r="D77"/>
  <c r="G77"/>
  <c r="F76"/>
  <c r="K76"/>
  <c r="F75"/>
  <c r="F74"/>
  <c r="F73"/>
  <c r="K73"/>
  <c r="F72"/>
  <c r="K72"/>
  <c r="F71"/>
  <c r="F70"/>
  <c r="F69"/>
  <c r="F68"/>
  <c r="K68"/>
  <c r="F67"/>
  <c r="F66"/>
  <c r="F65"/>
  <c r="F64"/>
  <c r="F63"/>
  <c r="F62"/>
  <c r="F61"/>
  <c r="F60"/>
  <c r="F59"/>
  <c r="F58"/>
  <c r="H57"/>
  <c r="F57"/>
  <c r="G57"/>
  <c r="F56"/>
  <c r="F55"/>
  <c r="F54"/>
  <c r="F53"/>
  <c r="F52"/>
  <c r="F51"/>
  <c r="F50"/>
  <c r="F49"/>
  <c r="F48"/>
  <c r="F47"/>
  <c r="F46"/>
  <c r="F45"/>
  <c r="F44"/>
  <c r="F43"/>
  <c r="F35"/>
  <c r="F20"/>
  <c r="F19"/>
  <c r="F16"/>
  <c r="F17"/>
  <c r="F18"/>
  <c r="J11"/>
  <c r="F10"/>
  <c r="F12"/>
  <c r="F14"/>
  <c r="K7"/>
  <c r="J9"/>
  <c r="J10"/>
  <c r="J12"/>
  <c r="O6"/>
  <c r="M6"/>
  <c r="K6"/>
  <c r="H6"/>
  <c r="J4"/>
  <c r="H4"/>
  <c r="F4"/>
  <c r="F34"/>
  <c r="Q98" i="18"/>
  <c r="G97"/>
  <c r="L97"/>
  <c r="G96"/>
  <c r="G95"/>
  <c r="L95"/>
  <c r="G94"/>
  <c r="L94"/>
  <c r="G93"/>
  <c r="L93"/>
  <c r="E93"/>
  <c r="I93"/>
  <c r="J93"/>
  <c r="G91"/>
  <c r="G90"/>
  <c r="G89"/>
  <c r="G88"/>
  <c r="L88"/>
  <c r="G87"/>
  <c r="L87"/>
  <c r="E87"/>
  <c r="I87"/>
  <c r="J87"/>
  <c r="G86"/>
  <c r="L86"/>
  <c r="G85"/>
  <c r="L85"/>
  <c r="G84"/>
  <c r="G83"/>
  <c r="E83"/>
  <c r="G82"/>
  <c r="G81"/>
  <c r="G80"/>
  <c r="G79"/>
  <c r="G78"/>
  <c r="J78"/>
  <c r="E78"/>
  <c r="G77"/>
  <c r="G76"/>
  <c r="J76"/>
  <c r="E76"/>
  <c r="H76"/>
  <c r="G75"/>
  <c r="L75"/>
  <c r="G74"/>
  <c r="G73"/>
  <c r="G72"/>
  <c r="L72"/>
  <c r="G71"/>
  <c r="L71"/>
  <c r="G70"/>
  <c r="G69"/>
  <c r="G68"/>
  <c r="G67"/>
  <c r="L67"/>
  <c r="G66"/>
  <c r="G65"/>
  <c r="G64"/>
  <c r="G63"/>
  <c r="G62"/>
  <c r="G61"/>
  <c r="G60"/>
  <c r="G59"/>
  <c r="G58"/>
  <c r="G57"/>
  <c r="I56"/>
  <c r="J56"/>
  <c r="G56"/>
  <c r="H56"/>
  <c r="G55"/>
  <c r="G54"/>
  <c r="G53"/>
  <c r="G52"/>
  <c r="G51"/>
  <c r="G50"/>
  <c r="G49"/>
  <c r="G48"/>
  <c r="G47"/>
  <c r="G46"/>
  <c r="G45"/>
  <c r="G44"/>
  <c r="G43"/>
  <c r="G42"/>
  <c r="G35"/>
  <c r="G20"/>
  <c r="G19"/>
  <c r="G16"/>
  <c r="G17"/>
  <c r="G18"/>
  <c r="K11"/>
  <c r="G10"/>
  <c r="G12"/>
  <c r="G14"/>
  <c r="L7"/>
  <c r="K9"/>
  <c r="K10"/>
  <c r="K12"/>
  <c r="P6"/>
  <c r="N6"/>
  <c r="L6"/>
  <c r="I6"/>
  <c r="K4"/>
  <c r="I4"/>
  <c r="G4"/>
  <c r="G34"/>
  <c r="K8" i="19"/>
  <c r="J15"/>
  <c r="J16"/>
  <c r="J17"/>
  <c r="J18"/>
  <c r="G79"/>
  <c r="L79"/>
  <c r="L84"/>
  <c r="I57"/>
  <c r="L57"/>
  <c r="L8" i="18"/>
  <c r="K15"/>
  <c r="K16"/>
  <c r="K17"/>
  <c r="K18"/>
  <c r="M56"/>
  <c r="H78"/>
  <c r="M78"/>
  <c r="H83"/>
  <c r="C96" i="19"/>
  <c r="D96"/>
  <c r="C95"/>
  <c r="D95"/>
  <c r="C94"/>
  <c r="D94"/>
  <c r="C92"/>
  <c r="D92"/>
  <c r="C90"/>
  <c r="D90"/>
  <c r="C89"/>
  <c r="D89"/>
  <c r="C85"/>
  <c r="D85"/>
  <c r="C83"/>
  <c r="D83"/>
  <c r="C81"/>
  <c r="D81"/>
  <c r="C76"/>
  <c r="D76"/>
  <c r="C74"/>
  <c r="D74"/>
  <c r="C73"/>
  <c r="D73"/>
  <c r="C72"/>
  <c r="D72"/>
  <c r="C70"/>
  <c r="D70"/>
  <c r="C67"/>
  <c r="D67"/>
  <c r="C65"/>
  <c r="D65"/>
  <c r="C63"/>
  <c r="D63"/>
  <c r="C61"/>
  <c r="D61"/>
  <c r="C59"/>
  <c r="D59"/>
  <c r="C56"/>
  <c r="D56"/>
  <c r="C54"/>
  <c r="D54"/>
  <c r="C52"/>
  <c r="D52"/>
  <c r="C50"/>
  <c r="D50"/>
  <c r="C48"/>
  <c r="D48"/>
  <c r="C97"/>
  <c r="D97"/>
  <c r="C91"/>
  <c r="D91"/>
  <c r="C87"/>
  <c r="D87"/>
  <c r="C86"/>
  <c r="D86"/>
  <c r="C82"/>
  <c r="D82"/>
  <c r="C80"/>
  <c r="D80"/>
  <c r="C78"/>
  <c r="D78"/>
  <c r="C75"/>
  <c r="D75"/>
  <c r="C71"/>
  <c r="D71"/>
  <c r="C69"/>
  <c r="D69"/>
  <c r="C68"/>
  <c r="D68"/>
  <c r="C66"/>
  <c r="D66"/>
  <c r="C64"/>
  <c r="D64"/>
  <c r="C62"/>
  <c r="D62"/>
  <c r="C60"/>
  <c r="D60"/>
  <c r="C58"/>
  <c r="D58"/>
  <c r="C55"/>
  <c r="D55"/>
  <c r="C53"/>
  <c r="D53"/>
  <c r="C51"/>
  <c r="D51"/>
  <c r="C49"/>
  <c r="D49"/>
  <c r="C47"/>
  <c r="D47"/>
  <c r="C46"/>
  <c r="D46"/>
  <c r="C44"/>
  <c r="D44"/>
  <c r="J14"/>
  <c r="C45"/>
  <c r="D45"/>
  <c r="C43"/>
  <c r="D43"/>
  <c r="F29"/>
  <c r="F30"/>
  <c r="F31"/>
  <c r="F37"/>
  <c r="F32"/>
  <c r="F33"/>
  <c r="M79"/>
  <c r="N79"/>
  <c r="Q79"/>
  <c r="M84"/>
  <c r="N84"/>
  <c r="Q84"/>
  <c r="J6"/>
  <c r="J32"/>
  <c r="L77"/>
  <c r="G88"/>
  <c r="L88"/>
  <c r="G93"/>
  <c r="L93"/>
  <c r="D96" i="18"/>
  <c r="E96"/>
  <c r="D95"/>
  <c r="E95"/>
  <c r="D94"/>
  <c r="E94"/>
  <c r="D91"/>
  <c r="E91"/>
  <c r="D89"/>
  <c r="E89"/>
  <c r="D88"/>
  <c r="E88"/>
  <c r="D84"/>
  <c r="E84"/>
  <c r="D81"/>
  <c r="E81"/>
  <c r="D79"/>
  <c r="E79"/>
  <c r="D77"/>
  <c r="E77"/>
  <c r="D74"/>
  <c r="E74"/>
  <c r="D70"/>
  <c r="E70"/>
  <c r="D68"/>
  <c r="E68"/>
  <c r="D67"/>
  <c r="E67"/>
  <c r="D65"/>
  <c r="E65"/>
  <c r="D63"/>
  <c r="E63"/>
  <c r="D61"/>
  <c r="E61"/>
  <c r="D59"/>
  <c r="E59"/>
  <c r="D57"/>
  <c r="E57"/>
  <c r="D54"/>
  <c r="E54"/>
  <c r="D52"/>
  <c r="E52"/>
  <c r="D50"/>
  <c r="E50"/>
  <c r="D48"/>
  <c r="E48"/>
  <c r="D97"/>
  <c r="E97"/>
  <c r="D90"/>
  <c r="E90"/>
  <c r="D86"/>
  <c r="E86"/>
  <c r="D85"/>
  <c r="E85"/>
  <c r="D82"/>
  <c r="E82"/>
  <c r="D80"/>
  <c r="E80"/>
  <c r="D75"/>
  <c r="E75"/>
  <c r="D73"/>
  <c r="E73"/>
  <c r="D72"/>
  <c r="E72"/>
  <c r="D71"/>
  <c r="E71"/>
  <c r="D69"/>
  <c r="E69"/>
  <c r="D66"/>
  <c r="E66"/>
  <c r="D64"/>
  <c r="E64"/>
  <c r="D62"/>
  <c r="E62"/>
  <c r="D60"/>
  <c r="E60"/>
  <c r="D58"/>
  <c r="E58"/>
  <c r="D55"/>
  <c r="E55"/>
  <c r="D53"/>
  <c r="E53"/>
  <c r="D51"/>
  <c r="E51"/>
  <c r="D49"/>
  <c r="E49"/>
  <c r="D47"/>
  <c r="E47"/>
  <c r="D45"/>
  <c r="E45"/>
  <c r="D43"/>
  <c r="E43"/>
  <c r="K14"/>
  <c r="D46"/>
  <c r="E46"/>
  <c r="D44"/>
  <c r="E44"/>
  <c r="D42"/>
  <c r="E42"/>
  <c r="G29"/>
  <c r="G30"/>
  <c r="G31"/>
  <c r="G37"/>
  <c r="G32"/>
  <c r="G33"/>
  <c r="N56"/>
  <c r="O56"/>
  <c r="N78"/>
  <c r="O78"/>
  <c r="R78"/>
  <c r="K6"/>
  <c r="K32"/>
  <c r="M76"/>
  <c r="I83"/>
  <c r="J83"/>
  <c r="M83"/>
  <c r="H87"/>
  <c r="M87"/>
  <c r="H93"/>
  <c r="M93"/>
  <c r="J37" i="19"/>
  <c r="K37" i="18"/>
  <c r="M57" i="19"/>
  <c r="N57"/>
  <c r="M93"/>
  <c r="N93"/>
  <c r="Q93"/>
  <c r="M77"/>
  <c r="N77"/>
  <c r="Q77"/>
  <c r="G45"/>
  <c r="H45"/>
  <c r="I45"/>
  <c r="H44"/>
  <c r="I44"/>
  <c r="G44"/>
  <c r="G47"/>
  <c r="H47"/>
  <c r="I47"/>
  <c r="G51"/>
  <c r="H51"/>
  <c r="I51"/>
  <c r="G55"/>
  <c r="H55"/>
  <c r="I55"/>
  <c r="G60"/>
  <c r="H60"/>
  <c r="I60"/>
  <c r="G64"/>
  <c r="H64"/>
  <c r="I64"/>
  <c r="G68"/>
  <c r="H68"/>
  <c r="I68"/>
  <c r="G71"/>
  <c r="H71"/>
  <c r="I71"/>
  <c r="G78"/>
  <c r="H78"/>
  <c r="I78"/>
  <c r="G82"/>
  <c r="H82"/>
  <c r="I82"/>
  <c r="G87"/>
  <c r="H87"/>
  <c r="I87"/>
  <c r="G97"/>
  <c r="H97"/>
  <c r="I97"/>
  <c r="H50"/>
  <c r="I50"/>
  <c r="G50"/>
  <c r="H54"/>
  <c r="I54"/>
  <c r="G54"/>
  <c r="H59"/>
  <c r="I59"/>
  <c r="G59"/>
  <c r="H63"/>
  <c r="I63"/>
  <c r="G63"/>
  <c r="H67"/>
  <c r="I67"/>
  <c r="G67"/>
  <c r="H72"/>
  <c r="I72"/>
  <c r="G72"/>
  <c r="H74"/>
  <c r="I74"/>
  <c r="G74"/>
  <c r="H81"/>
  <c r="I81"/>
  <c r="G81"/>
  <c r="H85"/>
  <c r="I85"/>
  <c r="G85"/>
  <c r="H90"/>
  <c r="I90"/>
  <c r="G90"/>
  <c r="H94"/>
  <c r="I94"/>
  <c r="G94"/>
  <c r="H96"/>
  <c r="I96"/>
  <c r="G96"/>
  <c r="M88"/>
  <c r="N88"/>
  <c r="Q88"/>
  <c r="G43"/>
  <c r="H43"/>
  <c r="I43"/>
  <c r="H46"/>
  <c r="I46"/>
  <c r="G46"/>
  <c r="G49"/>
  <c r="H49"/>
  <c r="I49"/>
  <c r="G53"/>
  <c r="H53"/>
  <c r="I53"/>
  <c r="G58"/>
  <c r="H58"/>
  <c r="I58"/>
  <c r="G62"/>
  <c r="H62"/>
  <c r="I62"/>
  <c r="G66"/>
  <c r="H66"/>
  <c r="I66"/>
  <c r="G69"/>
  <c r="H69"/>
  <c r="I69"/>
  <c r="G75"/>
  <c r="H75"/>
  <c r="I75"/>
  <c r="G80"/>
  <c r="H80"/>
  <c r="I80"/>
  <c r="G86"/>
  <c r="H86"/>
  <c r="I86"/>
  <c r="G91"/>
  <c r="H91"/>
  <c r="I91"/>
  <c r="H48"/>
  <c r="I48"/>
  <c r="G48"/>
  <c r="H52"/>
  <c r="I52"/>
  <c r="G52"/>
  <c r="H56"/>
  <c r="I56"/>
  <c r="G56"/>
  <c r="H61"/>
  <c r="I61"/>
  <c r="G61"/>
  <c r="H65"/>
  <c r="I65"/>
  <c r="G65"/>
  <c r="H70"/>
  <c r="I70"/>
  <c r="G70"/>
  <c r="H73"/>
  <c r="I73"/>
  <c r="G73"/>
  <c r="H76"/>
  <c r="I76"/>
  <c r="G76"/>
  <c r="H83"/>
  <c r="I83"/>
  <c r="G83"/>
  <c r="H89"/>
  <c r="I89"/>
  <c r="G89"/>
  <c r="H92"/>
  <c r="I92"/>
  <c r="G92"/>
  <c r="H95"/>
  <c r="I95"/>
  <c r="G95"/>
  <c r="J7"/>
  <c r="N83" i="18"/>
  <c r="O83"/>
  <c r="R83"/>
  <c r="N93"/>
  <c r="O93"/>
  <c r="R93"/>
  <c r="H44"/>
  <c r="I44"/>
  <c r="J44"/>
  <c r="I45"/>
  <c r="J45"/>
  <c r="H45"/>
  <c r="H49"/>
  <c r="I49"/>
  <c r="J49"/>
  <c r="H53"/>
  <c r="I53"/>
  <c r="J53"/>
  <c r="H58"/>
  <c r="I58"/>
  <c r="J58"/>
  <c r="H62"/>
  <c r="I62"/>
  <c r="J62"/>
  <c r="H66"/>
  <c r="I66"/>
  <c r="J66"/>
  <c r="H71"/>
  <c r="I71"/>
  <c r="J71"/>
  <c r="H73"/>
  <c r="I73"/>
  <c r="J73"/>
  <c r="H80"/>
  <c r="I80"/>
  <c r="J80"/>
  <c r="H85"/>
  <c r="I85"/>
  <c r="J85"/>
  <c r="H90"/>
  <c r="I90"/>
  <c r="J90"/>
  <c r="I48"/>
  <c r="J48"/>
  <c r="H48"/>
  <c r="I52"/>
  <c r="J52"/>
  <c r="H52"/>
  <c r="I57"/>
  <c r="J57"/>
  <c r="H57"/>
  <c r="I61"/>
  <c r="J61"/>
  <c r="H61"/>
  <c r="I65"/>
  <c r="J65"/>
  <c r="H65"/>
  <c r="I68"/>
  <c r="J68"/>
  <c r="H68"/>
  <c r="I74"/>
  <c r="J74"/>
  <c r="H74"/>
  <c r="I79"/>
  <c r="J79"/>
  <c r="H79"/>
  <c r="I84"/>
  <c r="J84"/>
  <c r="H84"/>
  <c r="I89"/>
  <c r="J89"/>
  <c r="H89"/>
  <c r="I94"/>
  <c r="J94"/>
  <c r="H94"/>
  <c r="I96"/>
  <c r="J96"/>
  <c r="H96"/>
  <c r="N87"/>
  <c r="O87"/>
  <c r="R87"/>
  <c r="N76"/>
  <c r="O76"/>
  <c r="R76"/>
  <c r="H42"/>
  <c r="I42"/>
  <c r="J42"/>
  <c r="I46"/>
  <c r="J46"/>
  <c r="H46"/>
  <c r="I43"/>
  <c r="J43"/>
  <c r="H43"/>
  <c r="H47"/>
  <c r="I47"/>
  <c r="J47"/>
  <c r="H51"/>
  <c r="I51"/>
  <c r="J51"/>
  <c r="H55"/>
  <c r="I55"/>
  <c r="J55"/>
  <c r="H60"/>
  <c r="I60"/>
  <c r="J60"/>
  <c r="H64"/>
  <c r="I64"/>
  <c r="J64"/>
  <c r="H69"/>
  <c r="I69"/>
  <c r="J69"/>
  <c r="H72"/>
  <c r="I72"/>
  <c r="J72"/>
  <c r="H75"/>
  <c r="I75"/>
  <c r="J75"/>
  <c r="H82"/>
  <c r="I82"/>
  <c r="J82"/>
  <c r="H86"/>
  <c r="I86"/>
  <c r="J86"/>
  <c r="H97"/>
  <c r="I97"/>
  <c r="J97"/>
  <c r="I50"/>
  <c r="J50"/>
  <c r="H50"/>
  <c r="I54"/>
  <c r="J54"/>
  <c r="H54"/>
  <c r="I59"/>
  <c r="J59"/>
  <c r="H59"/>
  <c r="I63"/>
  <c r="J63"/>
  <c r="H63"/>
  <c r="I67"/>
  <c r="J67"/>
  <c r="H67"/>
  <c r="I70"/>
  <c r="J70"/>
  <c r="H70"/>
  <c r="I77"/>
  <c r="J77"/>
  <c r="H77"/>
  <c r="I81"/>
  <c r="J81"/>
  <c r="H81"/>
  <c r="I88"/>
  <c r="J88"/>
  <c r="H88"/>
  <c r="I91"/>
  <c r="J91"/>
  <c r="H91"/>
  <c r="I95"/>
  <c r="J95"/>
  <c r="H95"/>
  <c r="K7"/>
  <c r="L97" i="19"/>
  <c r="M97"/>
  <c r="N97"/>
  <c r="Q97"/>
  <c r="L87"/>
  <c r="M87"/>
  <c r="N87"/>
  <c r="Q87"/>
  <c r="L82"/>
  <c r="M82"/>
  <c r="N82"/>
  <c r="Q82"/>
  <c r="L78"/>
  <c r="L71"/>
  <c r="M71"/>
  <c r="N71"/>
  <c r="Q71"/>
  <c r="L68"/>
  <c r="M68"/>
  <c r="N68"/>
  <c r="Q68"/>
  <c r="L64"/>
  <c r="M64"/>
  <c r="N64"/>
  <c r="Q64"/>
  <c r="L60"/>
  <c r="L55"/>
  <c r="M55"/>
  <c r="N55"/>
  <c r="Q55"/>
  <c r="L51"/>
  <c r="M51"/>
  <c r="N51"/>
  <c r="Q51"/>
  <c r="L47"/>
  <c r="M47"/>
  <c r="N47"/>
  <c r="Q47"/>
  <c r="L45"/>
  <c r="M95" i="18"/>
  <c r="N95"/>
  <c r="O95"/>
  <c r="R95"/>
  <c r="M91"/>
  <c r="N91"/>
  <c r="O91"/>
  <c r="R91"/>
  <c r="M88"/>
  <c r="M81"/>
  <c r="N81"/>
  <c r="O81"/>
  <c r="R81"/>
  <c r="M77"/>
  <c r="N77"/>
  <c r="O77"/>
  <c r="R77"/>
  <c r="M70"/>
  <c r="N70"/>
  <c r="O70"/>
  <c r="R70"/>
  <c r="M67"/>
  <c r="M63"/>
  <c r="N63"/>
  <c r="O63"/>
  <c r="R63"/>
  <c r="M59"/>
  <c r="N59"/>
  <c r="O59"/>
  <c r="R59"/>
  <c r="M54"/>
  <c r="N54"/>
  <c r="O54"/>
  <c r="R54"/>
  <c r="M50"/>
  <c r="M90"/>
  <c r="N90"/>
  <c r="O90"/>
  <c r="R90"/>
  <c r="M85"/>
  <c r="N85"/>
  <c r="O85"/>
  <c r="R85"/>
  <c r="M80"/>
  <c r="M73"/>
  <c r="N73"/>
  <c r="O73"/>
  <c r="R73"/>
  <c r="M71"/>
  <c r="N71"/>
  <c r="O71"/>
  <c r="R71"/>
  <c r="M66"/>
  <c r="N66"/>
  <c r="O66"/>
  <c r="R66"/>
  <c r="M62"/>
  <c r="M58"/>
  <c r="N58"/>
  <c r="O58"/>
  <c r="R58"/>
  <c r="M53"/>
  <c r="N53"/>
  <c r="O53"/>
  <c r="R53"/>
  <c r="M49"/>
  <c r="N49"/>
  <c r="O49"/>
  <c r="R49"/>
  <c r="L91" i="19"/>
  <c r="M91"/>
  <c r="N91"/>
  <c r="Q91"/>
  <c r="L86"/>
  <c r="M86"/>
  <c r="N86"/>
  <c r="Q86"/>
  <c r="L80"/>
  <c r="L75"/>
  <c r="M75"/>
  <c r="N75"/>
  <c r="Q75"/>
  <c r="L69"/>
  <c r="M69"/>
  <c r="N69"/>
  <c r="Q69"/>
  <c r="L66"/>
  <c r="M66"/>
  <c r="N66"/>
  <c r="Q66"/>
  <c r="L62"/>
  <c r="L58"/>
  <c r="M58"/>
  <c r="N58"/>
  <c r="Q58"/>
  <c r="L53"/>
  <c r="M53"/>
  <c r="N53"/>
  <c r="Q53"/>
  <c r="L49"/>
  <c r="M49"/>
  <c r="N49"/>
  <c r="Q49"/>
  <c r="L43"/>
  <c r="M80"/>
  <c r="N80"/>
  <c r="Q80"/>
  <c r="M62"/>
  <c r="N62"/>
  <c r="Q62"/>
  <c r="M43"/>
  <c r="N43"/>
  <c r="M78"/>
  <c r="N78"/>
  <c r="Q78"/>
  <c r="M60"/>
  <c r="N60"/>
  <c r="Q60"/>
  <c r="M45"/>
  <c r="N45"/>
  <c r="Q45"/>
  <c r="J35"/>
  <c r="J33"/>
  <c r="J34"/>
  <c r="L95"/>
  <c r="L92"/>
  <c r="L89"/>
  <c r="L83"/>
  <c r="L76"/>
  <c r="L73"/>
  <c r="L70"/>
  <c r="L65"/>
  <c r="L61"/>
  <c r="L56"/>
  <c r="L52"/>
  <c r="L48"/>
  <c r="L46"/>
  <c r="L96"/>
  <c r="L94"/>
  <c r="L90"/>
  <c r="L85"/>
  <c r="L81"/>
  <c r="L74"/>
  <c r="L72"/>
  <c r="L67"/>
  <c r="L63"/>
  <c r="L59"/>
  <c r="L54"/>
  <c r="L50"/>
  <c r="L44"/>
  <c r="M44" i="18"/>
  <c r="N44"/>
  <c r="O44"/>
  <c r="R44"/>
  <c r="M43"/>
  <c r="N43"/>
  <c r="O43"/>
  <c r="R43"/>
  <c r="M46"/>
  <c r="N46"/>
  <c r="O46"/>
  <c r="R46"/>
  <c r="N88"/>
  <c r="O88"/>
  <c r="R88"/>
  <c r="N67"/>
  <c r="O67"/>
  <c r="R67"/>
  <c r="N50"/>
  <c r="O50"/>
  <c r="R50"/>
  <c r="N80"/>
  <c r="O80"/>
  <c r="R80"/>
  <c r="N62"/>
  <c r="O62"/>
  <c r="R62"/>
  <c r="K35"/>
  <c r="K33"/>
  <c r="K34"/>
  <c r="M97"/>
  <c r="M86"/>
  <c r="M82"/>
  <c r="M75"/>
  <c r="M72"/>
  <c r="M69"/>
  <c r="M64"/>
  <c r="M60"/>
  <c r="M55"/>
  <c r="M51"/>
  <c r="M47"/>
  <c r="M42"/>
  <c r="M96"/>
  <c r="M94"/>
  <c r="M89"/>
  <c r="M84"/>
  <c r="M79"/>
  <c r="M74"/>
  <c r="M68"/>
  <c r="M65"/>
  <c r="M61"/>
  <c r="M57"/>
  <c r="M52"/>
  <c r="M48"/>
  <c r="M45"/>
  <c r="M44" i="19"/>
  <c r="N44"/>
  <c r="Q44"/>
  <c r="M54"/>
  <c r="N54"/>
  <c r="Q54"/>
  <c r="M63"/>
  <c r="N63"/>
  <c r="Q63"/>
  <c r="M72"/>
  <c r="N72"/>
  <c r="Q72"/>
  <c r="M81"/>
  <c r="N81"/>
  <c r="Q81"/>
  <c r="M90"/>
  <c r="N90"/>
  <c r="Q90"/>
  <c r="M96"/>
  <c r="N96"/>
  <c r="Q96"/>
  <c r="M48"/>
  <c r="N48"/>
  <c r="Q48"/>
  <c r="M56"/>
  <c r="N56"/>
  <c r="Q56"/>
  <c r="M65"/>
  <c r="N65"/>
  <c r="Q65"/>
  <c r="M73"/>
  <c r="N73"/>
  <c r="Q73"/>
  <c r="M83"/>
  <c r="N83"/>
  <c r="Q83"/>
  <c r="M92"/>
  <c r="N92"/>
  <c r="Q92"/>
  <c r="L98"/>
  <c r="M50"/>
  <c r="N50"/>
  <c r="Q50"/>
  <c r="M59"/>
  <c r="N59"/>
  <c r="Q59"/>
  <c r="M67"/>
  <c r="N67"/>
  <c r="Q67"/>
  <c r="M74"/>
  <c r="N74"/>
  <c r="Q74"/>
  <c r="M85"/>
  <c r="N85"/>
  <c r="Q85"/>
  <c r="M94"/>
  <c r="N94"/>
  <c r="Q94"/>
  <c r="M46"/>
  <c r="N46"/>
  <c r="M52"/>
  <c r="N52"/>
  <c r="Q52"/>
  <c r="M61"/>
  <c r="N61"/>
  <c r="Q61"/>
  <c r="M70"/>
  <c r="N70"/>
  <c r="Q70"/>
  <c r="M76"/>
  <c r="N76"/>
  <c r="Q76"/>
  <c r="M89"/>
  <c r="N89"/>
  <c r="Q89"/>
  <c r="M95"/>
  <c r="N95"/>
  <c r="Q95"/>
  <c r="N45" i="18"/>
  <c r="O45"/>
  <c r="R45"/>
  <c r="N52"/>
  <c r="O52"/>
  <c r="R52"/>
  <c r="N61"/>
  <c r="O61"/>
  <c r="R61"/>
  <c r="N68"/>
  <c r="O68"/>
  <c r="R68"/>
  <c r="N79"/>
  <c r="O79"/>
  <c r="R79"/>
  <c r="N89"/>
  <c r="O89"/>
  <c r="R89"/>
  <c r="N96"/>
  <c r="O96"/>
  <c r="R96"/>
  <c r="N47"/>
  <c r="O47"/>
  <c r="R47"/>
  <c r="N55"/>
  <c r="O55"/>
  <c r="R55"/>
  <c r="N64"/>
  <c r="O64"/>
  <c r="R64"/>
  <c r="N72"/>
  <c r="O72"/>
  <c r="R72"/>
  <c r="N82"/>
  <c r="O82"/>
  <c r="R82"/>
  <c r="N97"/>
  <c r="O97"/>
  <c r="R97"/>
  <c r="N48"/>
  <c r="O48"/>
  <c r="R48"/>
  <c r="N57"/>
  <c r="O57"/>
  <c r="R57"/>
  <c r="N65"/>
  <c r="O65"/>
  <c r="R65"/>
  <c r="N74"/>
  <c r="O74"/>
  <c r="R74"/>
  <c r="N84"/>
  <c r="O84"/>
  <c r="R84"/>
  <c r="N94"/>
  <c r="O94"/>
  <c r="R94"/>
  <c r="M98"/>
  <c r="N42"/>
  <c r="O42"/>
  <c r="N51"/>
  <c r="O51"/>
  <c r="R51"/>
  <c r="N60"/>
  <c r="O60"/>
  <c r="R60"/>
  <c r="N69"/>
  <c r="O69"/>
  <c r="R69"/>
  <c r="N75"/>
  <c r="O75"/>
  <c r="R75"/>
  <c r="N86"/>
  <c r="O86"/>
  <c r="R86"/>
  <c r="Q46" i="19"/>
  <c r="N98"/>
  <c r="Q43"/>
  <c r="Q98"/>
  <c r="M98"/>
  <c r="O98" i="18"/>
  <c r="N98"/>
  <c r="R42"/>
  <c r="R98"/>
</calcChain>
</file>

<file path=xl/sharedStrings.xml><?xml version="1.0" encoding="utf-8"?>
<sst xmlns="http://schemas.openxmlformats.org/spreadsheetml/2006/main" count="318" uniqueCount="148">
  <si>
    <t>1.</t>
  </si>
  <si>
    <t>3.</t>
  </si>
  <si>
    <t>4.</t>
  </si>
  <si>
    <t>5.</t>
  </si>
  <si>
    <t>Всего расходы по учреждению за 2014г</t>
  </si>
  <si>
    <t>в т. ч.</t>
  </si>
  <si>
    <t>- прямые расходы (зарплата с начислениями и спецодежда)</t>
  </si>
  <si>
    <t>- косвенные расходы</t>
  </si>
  <si>
    <t>Отделение оказания услуг на дому</t>
  </si>
  <si>
    <t xml:space="preserve">2. </t>
  </si>
  <si>
    <t xml:space="preserve">Расходы на заработную плату </t>
  </si>
  <si>
    <t>2.1.</t>
  </si>
  <si>
    <t>Расходы на заработную плату работников на 1 месяц</t>
  </si>
  <si>
    <t>2.2.</t>
  </si>
  <si>
    <t>Количество работников</t>
  </si>
  <si>
    <t>2.3.</t>
  </si>
  <si>
    <t>Расходы на заработную плату 1 работника в месяц</t>
  </si>
  <si>
    <t>2.4.</t>
  </si>
  <si>
    <t>Количество рабочих часов в месяц</t>
  </si>
  <si>
    <t>2.5.</t>
  </si>
  <si>
    <t>Расходы на заработную плату 1 работника на 1 час</t>
  </si>
  <si>
    <t>Начисления на заработную плату</t>
  </si>
  <si>
    <t xml:space="preserve">3.1. </t>
  </si>
  <si>
    <t>Начисления на заработную плату работников на 1 месяц</t>
  </si>
  <si>
    <t>3.2.</t>
  </si>
  <si>
    <t>Начисления на заработную плату 1 работника в месяц</t>
  </si>
  <si>
    <t xml:space="preserve">3.3. </t>
  </si>
  <si>
    <t>Начисления на заработную плату 1 работника на 1 час</t>
  </si>
  <si>
    <t xml:space="preserve">Общехозяйственные затраты </t>
  </si>
  <si>
    <t>4.1.</t>
  </si>
  <si>
    <t>Коммунальные услуги</t>
  </si>
  <si>
    <t>- водоснабжение</t>
  </si>
  <si>
    <t>- электроэнергия</t>
  </si>
  <si>
    <t>4.2.</t>
  </si>
  <si>
    <t>Аренда</t>
  </si>
  <si>
    <t>4.3.</t>
  </si>
  <si>
    <t>Эксплуатационные расходы</t>
  </si>
  <si>
    <t>4.4.</t>
  </si>
  <si>
    <t>Охрана</t>
  </si>
  <si>
    <t>4.5.</t>
  </si>
  <si>
    <t>спецодежда</t>
  </si>
  <si>
    <t>4.6.</t>
  </si>
  <si>
    <t>Другие услуги</t>
  </si>
  <si>
    <t>4.7.</t>
  </si>
  <si>
    <t>Проезд</t>
  </si>
  <si>
    <t>4.8.</t>
  </si>
  <si>
    <t>Общехозяйственные затраты в месяц на работников</t>
  </si>
  <si>
    <t>4.9.</t>
  </si>
  <si>
    <t>Общехозяйственные расходы на 1 работника в месяц</t>
  </si>
  <si>
    <t>4.10.</t>
  </si>
  <si>
    <t>Общехозяйственные расходы на 1 работника на 1 час</t>
  </si>
  <si>
    <t>Всего прямые расходы</t>
  </si>
  <si>
    <t>Косвенные расходы</t>
  </si>
  <si>
    <t>Всего расходы по отделению</t>
  </si>
  <si>
    <t>5.1.</t>
  </si>
  <si>
    <t>Коэффициент косвенных расходов</t>
  </si>
  <si>
    <t>прямые расходы на 1 услугу</t>
  </si>
  <si>
    <t>Наименование услуги</t>
  </si>
  <si>
    <t>Заработная
плата 1 работника, руб./мес.</t>
  </si>
  <si>
    <t>Расходы на з/плату работников на 1 час, руб.</t>
  </si>
  <si>
    <t>Норма  времни на выполнение услуги, мин</t>
  </si>
  <si>
    <t xml:space="preserve">Коэффициент затрат времени </t>
  </si>
  <si>
    <t>Расходы на з/плату работников на услугу, руб.</t>
  </si>
  <si>
    <t>Начисления на з/плату на 1 час, 
руб</t>
  </si>
  <si>
    <t>Начисления на з/плату на услугу,
руб.</t>
  </si>
  <si>
    <t>Общехозяйственные расходы на 1 час, руб.</t>
  </si>
  <si>
    <t>Общехозяйственные расходы на услугу, руб.</t>
  </si>
  <si>
    <t>Прямые расходы, руб.</t>
  </si>
  <si>
    <t>Косвенные расходы, руб.</t>
  </si>
  <si>
    <t>Себестоимость социальной услуги, руб.</t>
  </si>
  <si>
    <t>1. Социально-бытовые услуги</t>
  </si>
  <si>
    <t>предоставление гигиенических услуг лицам, не способным по состоянию здоровья самостоятельно осуществлять за собой уход</t>
  </si>
  <si>
    <t>уборка жилых помещений</t>
  </si>
  <si>
    <t>обеспечение санитарно-гигиенических требований в жилых помещениях и местах общего пользования</t>
  </si>
  <si>
    <t>оказание помощи в написании писем</t>
  </si>
  <si>
    <t>2. Социально-медицинские услуги</t>
  </si>
  <si>
    <t>содействие в оказании медицинской помощи в объеме областной программы государственных гарантий оказания гражданам Российской Федерации, проживающим на территории Курской области, бесплатной медицинской помощи в медицинских организациях</t>
  </si>
  <si>
    <t>обеспечение ухода с учетом состояния здоровья</t>
  </si>
  <si>
    <t>выполнение процедур, связанных с сохранением здоровья получателей социальных услуг (измерение температуры тела, артериального давления, контроль за приемом лекарств и др.)</t>
  </si>
  <si>
    <t>проведение оздоровительных мероприятий</t>
  </si>
  <si>
    <t>проведение занятий, обучающих здоровому образу жизни</t>
  </si>
  <si>
    <t>проведений занятий по адаптивной физической культуре</t>
  </si>
  <si>
    <t>проведение реабилитационных мероприятий (медицинских, социальных), в том числе для инвалидов на основании индивидуальных программ реабилитации</t>
  </si>
  <si>
    <t>оказание первичной медико-санитарной помощи</t>
  </si>
  <si>
    <t>содействие в получении стоматологической помощи</t>
  </si>
  <si>
    <t>организация прохождения диспансеризации</t>
  </si>
  <si>
    <t>содействие в госпитализации нуждающихся в медицинские организации, сопровождение нуждающихся в медицинские оргнанизации, содействие в направлении по заключению врачей на санаторно-курортное лечение (в том числе на льготных условиях)</t>
  </si>
  <si>
    <t>оказание психологической поддержки, проведение психокоррекционной работы</t>
  </si>
  <si>
    <t>содействие в получении бесплатной зубопротезной (за исключением протезов из драгоценных металлов и других дорогостоящих материалов) и протезно-ортопедической помощи, а также в обеспечении техническими средствами ухода и реабилитации</t>
  </si>
  <si>
    <t>содействие в обеспечении по заключению врачей лекарственными средствами и изделиями медицинского назначения</t>
  </si>
  <si>
    <t>посещение в медицинских организациях в целях оказания морально-психологической поддержки</t>
  </si>
  <si>
    <t>3. Социально-психологические услуги</t>
  </si>
  <si>
    <t>4. Социально-педагогические услуги</t>
  </si>
  <si>
    <t>5. Социально-трудовые услуги</t>
  </si>
  <si>
    <t>создание условий для получения инвалидами по слуху услуг по переводу с использованием русского жестового языка</t>
  </si>
  <si>
    <t>6. Социально-правовые услуги</t>
  </si>
  <si>
    <t>оказание помощи в оформлении и восстановлении документов получателей социальных услуг</t>
  </si>
  <si>
    <t>оказание помощи в получении юридических услуг</t>
  </si>
  <si>
    <t>7. Содействие в оказании ритуальных услуг</t>
  </si>
  <si>
    <t>8. Услуги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</si>
  <si>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обучение инвалидов (детей-инвалидов) пользованию средствами ухода и техническими средствами реабилитации</t>
  </si>
  <si>
    <t>проведение социально-реабилитационных мероприятий в сфере социального обслуживания</t>
  </si>
  <si>
    <t>обучение навыкам поведения в быту и общественных местах</t>
  </si>
  <si>
    <t>оказание помощи в обучении навыкам компьютерной грамотности</t>
  </si>
  <si>
    <t>обеспечение мягким инвентарем (одеждой, обувью, нательным бельем и постельными принадлежностями) согласно утвержденным нормативам</t>
  </si>
  <si>
    <t>организация питания, в том числе приготовление и подача пищи, мытье посуды</t>
  </si>
  <si>
    <t>организация досуга и отдыха, в том числе обеспечение книгами, журналами, газетами, настольными играми</t>
  </si>
  <si>
    <t>содействие в организации предоставления услуг предприятиями торговли и связи</t>
  </si>
  <si>
    <t>компенсация расходов по проезду на обучение, лечение, консультации</t>
  </si>
  <si>
    <t>обеспечение при выписке из учреждения одеждой, обувью по утвержденным нормативам</t>
  </si>
  <si>
    <t>обеспечение сохранности личных вещей и ценностей</t>
  </si>
  <si>
    <t>создание условий  для отправления религиозных обрядов</t>
  </si>
  <si>
    <t>предоставление средств личной гигиены</t>
  </si>
  <si>
    <t>отправка за счет средств получателя социальных услуг, почтовой корреспонденции</t>
  </si>
  <si>
    <t>оказание экстренной  доврачебной помощи</t>
  </si>
  <si>
    <t>систематическое наблюдение за получателями социальных услуг в целях выявления отклонений в состоянии их здоровья</t>
  </si>
  <si>
    <t xml:space="preserve">консультирование по социально-медицинским вопросам </t>
  </si>
  <si>
    <t>содействие в прохождении медико-социальной экспертизы</t>
  </si>
  <si>
    <t>социально-психологическая диагностика и обследование личности, психологическое тестирование, коррекция</t>
  </si>
  <si>
    <t>формирование позитивных интересов ( в том числе в сфере досуга)</t>
  </si>
  <si>
    <t>организация досуга (праздники, концерты и другие культурные мероприятия)</t>
  </si>
  <si>
    <t>содействие в получении образования с учетом физических и умственных способностей</t>
  </si>
  <si>
    <t>содействие в прохождении психолого-педагогической комиссии</t>
  </si>
  <si>
    <t>проведение мероприятий по использованию трудовых возможностей и обучению доступным профессиональным навыкам</t>
  </si>
  <si>
    <t>консультирование по вопросам самообеспечения</t>
  </si>
  <si>
    <t>услуги по защите прав и законных интересов граждан в установленном законодательством порядке</t>
  </si>
  <si>
    <t>ФОТ</t>
  </si>
  <si>
    <t>мяг.ин</t>
  </si>
  <si>
    <t>питан</t>
  </si>
  <si>
    <t xml:space="preserve">Количество оказания услуг в год </t>
  </si>
  <si>
    <t>Норматив в год</t>
  </si>
  <si>
    <t>Психоневрологический  тип   Расчет тарифов 
на предоставление платных социальных услуг комплексными центрами социального обслуживания
с 1 января 2015 года
(ФОТ за 2015 год)</t>
  </si>
  <si>
    <t>Количество работников, оказывающих услугу, чел.</t>
  </si>
  <si>
    <t>Тариф социальной услуги, руб</t>
  </si>
  <si>
    <t>Содействие в оказании ритуальных услуг</t>
  </si>
  <si>
    <t xml:space="preserve">субсидия </t>
  </si>
  <si>
    <t>(койки*норматив)</t>
  </si>
  <si>
    <t>койки</t>
  </si>
  <si>
    <t>норматив</t>
  </si>
  <si>
    <t xml:space="preserve"> в 2014 году</t>
  </si>
  <si>
    <t>7. Содействие в оказании ритаульных услуг</t>
  </si>
  <si>
    <t>8.Услуги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</si>
  <si>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Тарифы на социальные услуги, предоставляемые в стационарной   форме детскими домами-интернатами</t>
  </si>
  <si>
    <t>Тарифы на социальные услуги, предоставляемые в стационарной форме ( общий тип)</t>
  </si>
  <si>
    <t>Тарифы на социальные услуги, предоставляемые в стационарной  форме (психоневрологический тип)</t>
  </si>
  <si>
    <t>Приложение 5
к приказу комитета
социального обеспечения
Курской области 
от 31.12.2015г. №___</t>
  </si>
  <si>
    <t>Приложение 4
к приказу комитета
социального обеспечения
Курской области 
от 31.12.2015г. №___</t>
  </si>
  <si>
    <t>Приложение 3
к приказу комитета
социального обеспечения
Курской области 
от 31.12.2015г. №376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</si>
</sst>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00"/>
  </numFmts>
  <fonts count="1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i/>
      <sz val="10"/>
      <name val="Arial Cyr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2" fontId="0" fillId="0" borderId="0" xfId="0" applyNumberFormat="1"/>
    <xf numFmtId="0" fontId="0" fillId="0" borderId="1" xfId="0" applyBorder="1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0" fontId="7" fillId="0" borderId="1" xfId="0" applyFont="1" applyFill="1" applyBorder="1" applyAlignment="1">
      <alignment horizontal="left" vertical="center" wrapText="1"/>
    </xf>
    <xf numFmtId="2" fontId="0" fillId="0" borderId="1" xfId="0" applyNumberFormat="1" applyBorder="1"/>
    <xf numFmtId="164" fontId="0" fillId="0" borderId="1" xfId="0" applyNumberFormat="1" applyBorder="1"/>
    <xf numFmtId="0" fontId="7" fillId="0" borderId="1" xfId="0" applyFont="1" applyFill="1" applyBorder="1" applyAlignment="1">
      <alignment horizontal="justify" vertical="center" wrapText="1"/>
    </xf>
    <xf numFmtId="0" fontId="0" fillId="0" borderId="3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2" borderId="0" xfId="0" applyFill="1"/>
    <xf numFmtId="0" fontId="5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" fontId="0" fillId="0" borderId="0" xfId="0" applyNumberFormat="1"/>
    <xf numFmtId="4" fontId="10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 applyAlignment="1"/>
    <xf numFmtId="4" fontId="0" fillId="0" borderId="1" xfId="0" applyNumberFormat="1" applyBorder="1" applyAlignment="1">
      <alignment horizontal="right"/>
    </xf>
    <xf numFmtId="165" fontId="0" fillId="0" borderId="0" xfId="0" applyNumberFormat="1"/>
    <xf numFmtId="2" fontId="2" fillId="0" borderId="1" xfId="0" applyNumberFormat="1" applyFont="1" applyBorder="1" applyAlignment="1">
      <alignment horizontal="right"/>
    </xf>
    <xf numFmtId="4" fontId="0" fillId="2" borderId="1" xfId="0" applyNumberFormat="1" applyFill="1" applyBorder="1" applyAlignment="1">
      <alignment horizontal="center"/>
    </xf>
    <xf numFmtId="4" fontId="0" fillId="0" borderId="3" xfId="0" applyNumberFormat="1" applyFill="1" applyBorder="1"/>
    <xf numFmtId="4" fontId="0" fillId="0" borderId="2" xfId="0" applyNumberFormat="1" applyBorder="1"/>
    <xf numFmtId="0" fontId="7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4" xfId="0" applyBorder="1" applyAlignment="1"/>
    <xf numFmtId="2" fontId="0" fillId="0" borderId="1" xfId="0" applyNumberFormat="1" applyBorder="1" applyAlignment="1">
      <alignment horizontal="left"/>
    </xf>
    <xf numFmtId="0" fontId="12" fillId="0" borderId="0" xfId="0" applyFont="1" applyAlignment="1"/>
    <xf numFmtId="0" fontId="7" fillId="0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14" fillId="0" borderId="0" xfId="0" applyFont="1" applyAlignment="1">
      <alignment horizontal="right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4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9" fillId="0" borderId="1" xfId="0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0" fillId="0" borderId="1" xfId="1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indent="2"/>
    </xf>
    <xf numFmtId="4" fontId="4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0" fillId="0" borderId="7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0" fillId="0" borderId="5" xfId="0" applyBorder="1" applyAlignment="1"/>
    <xf numFmtId="0" fontId="7" fillId="0" borderId="1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0" xfId="0" applyFont="1" applyAlignment="1"/>
    <xf numFmtId="0" fontId="0" fillId="0" borderId="0" xfId="0" applyAlignment="1"/>
    <xf numFmtId="0" fontId="1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62"/>
  <sheetViews>
    <sheetView tabSelected="1" workbookViewId="0">
      <selection activeCell="A4" sqref="A4"/>
    </sheetView>
  </sheetViews>
  <sheetFormatPr defaultRowHeight="15"/>
  <cols>
    <col min="1" max="1" width="83" customWidth="1"/>
    <col min="2" max="2" width="21.85546875" customWidth="1"/>
  </cols>
  <sheetData>
    <row r="2" spans="1:4" ht="90">
      <c r="B2" s="51" t="s">
        <v>147</v>
      </c>
    </row>
    <row r="3" spans="1:4" ht="18.75" customHeight="1">
      <c r="A3" s="57" t="s">
        <v>143</v>
      </c>
      <c r="B3" s="58"/>
      <c r="C3" s="46"/>
      <c r="D3" s="46"/>
    </row>
    <row r="4" spans="1:4" ht="28.5" customHeight="1">
      <c r="A4" s="40" t="s">
        <v>57</v>
      </c>
      <c r="B4" s="9" t="s">
        <v>133</v>
      </c>
    </row>
    <row r="5" spans="1:4" ht="15.75">
      <c r="A5" s="50" t="s">
        <v>70</v>
      </c>
      <c r="B5" s="12"/>
    </row>
    <row r="6" spans="1:4" ht="23.25" customHeight="1">
      <c r="A6" s="14" t="s">
        <v>105</v>
      </c>
      <c r="B6" s="3">
        <v>384.87</v>
      </c>
    </row>
    <row r="7" spans="1:4" ht="37.5" customHeight="1">
      <c r="A7" s="17" t="s">
        <v>104</v>
      </c>
      <c r="B7" s="3">
        <v>27.49</v>
      </c>
    </row>
    <row r="8" spans="1:4" ht="15.75">
      <c r="A8" s="14" t="s">
        <v>72</v>
      </c>
      <c r="B8" s="3">
        <v>54.98</v>
      </c>
    </row>
    <row r="9" spans="1:4" ht="35.25" customHeight="1">
      <c r="A9" s="14" t="s">
        <v>106</v>
      </c>
      <c r="B9" s="3">
        <v>27.49</v>
      </c>
    </row>
    <row r="10" spans="1:4" ht="21" customHeight="1">
      <c r="A10" s="14" t="s">
        <v>107</v>
      </c>
      <c r="B10" s="3">
        <v>13.75</v>
      </c>
    </row>
    <row r="11" spans="1:4" ht="21.75" customHeight="1">
      <c r="A11" s="14" t="s">
        <v>108</v>
      </c>
      <c r="B11" s="3">
        <v>164.94</v>
      </c>
    </row>
    <row r="12" spans="1:4" ht="31.5">
      <c r="A12" s="14" t="s">
        <v>109</v>
      </c>
      <c r="B12" s="3">
        <v>27.49</v>
      </c>
    </row>
    <row r="13" spans="1:4" ht="22.5" customHeight="1">
      <c r="A13" s="14" t="s">
        <v>110</v>
      </c>
      <c r="B13" s="3"/>
    </row>
    <row r="14" spans="1:4" ht="24" customHeight="1">
      <c r="A14" s="14" t="s">
        <v>111</v>
      </c>
      <c r="B14" s="3">
        <v>13.75</v>
      </c>
    </row>
    <row r="15" spans="1:4" ht="15.75">
      <c r="A15" s="14" t="s">
        <v>112</v>
      </c>
      <c r="B15" s="3">
        <v>41.24</v>
      </c>
    </row>
    <row r="16" spans="1:4" ht="33.75" customHeight="1">
      <c r="A16" s="19" t="s">
        <v>73</v>
      </c>
      <c r="B16" s="3">
        <v>164.94</v>
      </c>
    </row>
    <row r="17" spans="1:2" ht="33.75" customHeight="1">
      <c r="A17" s="14" t="s">
        <v>71</v>
      </c>
      <c r="B17" s="3">
        <v>109.96</v>
      </c>
    </row>
    <row r="18" spans="1:2" ht="21.75" customHeight="1">
      <c r="A18" s="14" t="s">
        <v>113</v>
      </c>
      <c r="B18" s="3">
        <v>13.75</v>
      </c>
    </row>
    <row r="19" spans="1:2" ht="20.25" customHeight="1">
      <c r="A19" s="19" t="s">
        <v>74</v>
      </c>
      <c r="B19" s="3">
        <v>13.75</v>
      </c>
    </row>
    <row r="20" spans="1:2" ht="20.25" customHeight="1">
      <c r="A20" s="50" t="s">
        <v>75</v>
      </c>
      <c r="B20" s="3">
        <v>164.94</v>
      </c>
    </row>
    <row r="21" spans="1:2" ht="66.75" customHeight="1">
      <c r="A21" s="14" t="s">
        <v>76</v>
      </c>
      <c r="B21" s="3">
        <v>82.47</v>
      </c>
    </row>
    <row r="22" spans="1:2" ht="21" customHeight="1">
      <c r="A22" s="14" t="s">
        <v>77</v>
      </c>
      <c r="B22" s="3">
        <v>82.47</v>
      </c>
    </row>
    <row r="23" spans="1:2" ht="50.25" customHeight="1">
      <c r="A23" s="14" t="s">
        <v>78</v>
      </c>
      <c r="B23" s="3">
        <v>109.96</v>
      </c>
    </row>
    <row r="24" spans="1:2" ht="19.5" customHeight="1">
      <c r="A24" s="14" t="s">
        <v>79</v>
      </c>
      <c r="B24" s="3">
        <v>109.96</v>
      </c>
    </row>
    <row r="25" spans="1:2" ht="15.75">
      <c r="A25" s="19" t="s">
        <v>114</v>
      </c>
      <c r="B25" s="3">
        <v>82.47</v>
      </c>
    </row>
    <row r="26" spans="1:2" ht="32.25" customHeight="1">
      <c r="A26" s="19" t="s">
        <v>115</v>
      </c>
      <c r="B26" s="3">
        <v>41.24</v>
      </c>
    </row>
    <row r="27" spans="1:2" ht="21" customHeight="1">
      <c r="A27" s="14" t="s">
        <v>116</v>
      </c>
      <c r="B27" s="3">
        <v>82.47</v>
      </c>
    </row>
    <row r="28" spans="1:2" ht="22.5" customHeight="1">
      <c r="A28" s="14" t="s">
        <v>80</v>
      </c>
      <c r="B28" s="3">
        <v>54.98</v>
      </c>
    </row>
    <row r="29" spans="1:2" ht="18.75" customHeight="1">
      <c r="A29" s="14" t="s">
        <v>81</v>
      </c>
      <c r="B29" s="3">
        <v>2309.21</v>
      </c>
    </row>
    <row r="30" spans="1:2" ht="18.75" customHeight="1">
      <c r="A30" s="19" t="s">
        <v>117</v>
      </c>
      <c r="B30" s="3">
        <v>824.72</v>
      </c>
    </row>
    <row r="31" spans="1:2" ht="37.5" customHeight="1">
      <c r="A31" s="14" t="s">
        <v>82</v>
      </c>
      <c r="B31" s="3">
        <v>164.94</v>
      </c>
    </row>
    <row r="32" spans="1:2" ht="21" customHeight="1">
      <c r="A32" s="14" t="s">
        <v>83</v>
      </c>
      <c r="B32" s="3">
        <v>989.66</v>
      </c>
    </row>
    <row r="33" spans="1:2" ht="23.25" customHeight="1">
      <c r="A33" s="14" t="s">
        <v>84</v>
      </c>
      <c r="B33" s="3">
        <v>247.42</v>
      </c>
    </row>
    <row r="34" spans="1:2" ht="19.5" customHeight="1">
      <c r="A34" s="14" t="s">
        <v>85</v>
      </c>
      <c r="B34" s="3">
        <v>1319.55</v>
      </c>
    </row>
    <row r="35" spans="1:2" ht="65.25" customHeight="1">
      <c r="A35" s="14" t="s">
        <v>86</v>
      </c>
      <c r="B35" s="3">
        <v>54.98</v>
      </c>
    </row>
    <row r="36" spans="1:2" ht="21.75" customHeight="1">
      <c r="A36" s="14" t="s">
        <v>87</v>
      </c>
      <c r="B36" s="3">
        <v>989.66</v>
      </c>
    </row>
    <row r="37" spans="1:2" ht="69" customHeight="1">
      <c r="A37" s="14" t="s">
        <v>88</v>
      </c>
      <c r="B37" s="3">
        <v>329.89</v>
      </c>
    </row>
    <row r="38" spans="1:2" ht="33.75" customHeight="1">
      <c r="A38" s="14" t="s">
        <v>89</v>
      </c>
      <c r="B38" s="3">
        <v>659.77</v>
      </c>
    </row>
    <row r="39" spans="1:2" ht="31.5" customHeight="1">
      <c r="A39" s="14" t="s">
        <v>90</v>
      </c>
      <c r="B39" s="3">
        <v>41.24</v>
      </c>
    </row>
    <row r="40" spans="1:2" ht="21" customHeight="1">
      <c r="A40" s="50" t="s">
        <v>91</v>
      </c>
      <c r="B40" s="3">
        <v>41.24</v>
      </c>
    </row>
    <row r="41" spans="1:2" ht="33" customHeight="1">
      <c r="A41" s="14" t="s">
        <v>118</v>
      </c>
      <c r="B41" s="3">
        <v>41.24</v>
      </c>
    </row>
    <row r="42" spans="1:2" ht="21" customHeight="1">
      <c r="A42" s="50" t="s">
        <v>92</v>
      </c>
      <c r="B42" s="3">
        <v>82.47</v>
      </c>
    </row>
    <row r="43" spans="1:2" ht="18" customHeight="1">
      <c r="A43" s="14" t="s">
        <v>119</v>
      </c>
      <c r="B43" s="3">
        <v>82.47</v>
      </c>
    </row>
    <row r="44" spans="1:2" ht="21.75" customHeight="1">
      <c r="A44" s="14" t="s">
        <v>120</v>
      </c>
      <c r="B44" s="3">
        <v>219.92</v>
      </c>
    </row>
    <row r="45" spans="1:2" ht="31.5">
      <c r="A45" s="14" t="s">
        <v>121</v>
      </c>
      <c r="B45" s="3">
        <v>41.24</v>
      </c>
    </row>
    <row r="46" spans="1:2" ht="21" customHeight="1">
      <c r="A46" s="14" t="s">
        <v>122</v>
      </c>
      <c r="B46" s="3">
        <v>13.75</v>
      </c>
    </row>
    <row r="47" spans="1:2" ht="21" customHeight="1">
      <c r="A47" s="50" t="s">
        <v>93</v>
      </c>
      <c r="B47" s="3">
        <v>41.24</v>
      </c>
    </row>
    <row r="48" spans="1:2" ht="40.5" customHeight="1">
      <c r="A48" s="14" t="s">
        <v>123</v>
      </c>
      <c r="B48" s="3">
        <v>27.49</v>
      </c>
    </row>
    <row r="49" spans="1:2" ht="15.75">
      <c r="A49" s="14" t="s">
        <v>124</v>
      </c>
      <c r="B49" s="3">
        <v>27.49</v>
      </c>
    </row>
    <row r="50" spans="1:2" ht="35.25" customHeight="1">
      <c r="A50" s="14" t="s">
        <v>94</v>
      </c>
      <c r="B50" s="3">
        <v>1649.44</v>
      </c>
    </row>
    <row r="51" spans="1:2" ht="18" customHeight="1">
      <c r="A51" s="50" t="s">
        <v>95</v>
      </c>
      <c r="B51" s="3">
        <v>247.42</v>
      </c>
    </row>
    <row r="52" spans="1:2" ht="33.75" customHeight="1">
      <c r="A52" s="14" t="s">
        <v>96</v>
      </c>
      <c r="B52" s="3">
        <v>54.98</v>
      </c>
    </row>
    <row r="53" spans="1:2" ht="20.25" customHeight="1">
      <c r="A53" s="14" t="s">
        <v>97</v>
      </c>
      <c r="B53" s="3">
        <v>54.98</v>
      </c>
    </row>
    <row r="54" spans="1:2" ht="36" customHeight="1">
      <c r="A54" s="39" t="s">
        <v>125</v>
      </c>
      <c r="B54" s="3">
        <v>164.94</v>
      </c>
    </row>
    <row r="55" spans="1:2" ht="24" customHeight="1">
      <c r="A55" s="50" t="s">
        <v>140</v>
      </c>
      <c r="B55" s="15"/>
    </row>
    <row r="56" spans="1:2" ht="16.5" customHeight="1">
      <c r="A56" s="47" t="s">
        <v>134</v>
      </c>
      <c r="B56" s="15">
        <v>1705.29</v>
      </c>
    </row>
    <row r="57" spans="1:2" ht="54.75" customHeight="1">
      <c r="A57" s="52" t="s">
        <v>141</v>
      </c>
      <c r="B57" s="15"/>
    </row>
    <row r="58" spans="1:2" ht="36" customHeight="1">
      <c r="A58" s="14" t="s">
        <v>100</v>
      </c>
      <c r="B58" s="15">
        <v>85.26</v>
      </c>
    </row>
    <row r="59" spans="1:2" ht="37.5" customHeight="1">
      <c r="A59" s="14" t="s">
        <v>101</v>
      </c>
      <c r="B59" s="15">
        <v>14.21</v>
      </c>
    </row>
    <row r="60" spans="1:2" ht="21.75" customHeight="1">
      <c r="A60" s="14" t="s">
        <v>102</v>
      </c>
      <c r="B60" s="15">
        <v>14.21</v>
      </c>
    </row>
    <row r="61" spans="1:2" ht="23.25" customHeight="1">
      <c r="A61" s="14" t="s">
        <v>103</v>
      </c>
      <c r="B61" s="15">
        <v>85.26</v>
      </c>
    </row>
    <row r="62" spans="1:2">
      <c r="B62" s="35"/>
    </row>
  </sheetData>
  <mergeCells count="1">
    <mergeCell ref="A3:B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5" fitToWidth="2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2"/>
  <sheetViews>
    <sheetView topLeftCell="A38" zoomScale="95" zoomScaleNormal="95" workbookViewId="0">
      <selection activeCell="V40" sqref="V40"/>
    </sheetView>
  </sheetViews>
  <sheetFormatPr defaultRowHeight="15"/>
  <cols>
    <col min="1" max="1" width="5.140625" customWidth="1"/>
    <col min="2" max="2" width="70.7109375" customWidth="1"/>
    <col min="3" max="3" width="10" hidden="1" customWidth="1"/>
    <col min="4" max="4" width="0" hidden="1" customWidth="1"/>
    <col min="5" max="5" width="10.7109375" hidden="1" customWidth="1"/>
    <col min="6" max="6" width="0" style="20" hidden="1" customWidth="1"/>
    <col min="7" max="7" width="14.85546875" hidden="1" customWidth="1"/>
    <col min="8" max="8" width="10.42578125" hidden="1" customWidth="1"/>
    <col min="9" max="9" width="13" hidden="1" customWidth="1"/>
    <col min="10" max="10" width="0" hidden="1" customWidth="1"/>
    <col min="11" max="11" width="15.5703125" hidden="1" customWidth="1"/>
    <col min="12" max="12" width="15.42578125" hidden="1" customWidth="1"/>
    <col min="13" max="13" width="9" hidden="1" customWidth="1"/>
    <col min="14" max="14" width="13.7109375" hidden="1" customWidth="1"/>
    <col min="15" max="15" width="10.7109375" hidden="1" customWidth="1"/>
    <col min="16" max="16" width="20.28515625" customWidth="1"/>
    <col min="17" max="17" width="12.140625" hidden="1" customWidth="1"/>
    <col min="18" max="18" width="3.140625" hidden="1" customWidth="1"/>
  </cols>
  <sheetData>
    <row r="1" spans="1:17" hidden="1"/>
    <row r="2" spans="1:17" ht="15.75" hidden="1">
      <c r="A2" s="79" t="s">
        <v>131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7" hidden="1"/>
    <row r="4" spans="1:17" hidden="1">
      <c r="A4" s="1" t="s">
        <v>0</v>
      </c>
      <c r="B4" s="81" t="s">
        <v>4</v>
      </c>
      <c r="C4" s="81"/>
      <c r="D4" s="81"/>
      <c r="E4" s="81"/>
      <c r="F4" s="81"/>
      <c r="G4" s="69">
        <f>G6+G7</f>
        <v>688021983.95000005</v>
      </c>
      <c r="H4" s="69"/>
      <c r="I4" s="2">
        <f>G6+G7</f>
        <v>688021983.95000005</v>
      </c>
      <c r="K4" s="27" t="e">
        <f>#REF!</f>
        <v>#REF!</v>
      </c>
    </row>
    <row r="5" spans="1:17" hidden="1">
      <c r="A5" s="3"/>
      <c r="B5" s="82" t="s">
        <v>5</v>
      </c>
      <c r="C5" s="82"/>
      <c r="D5" s="82"/>
      <c r="E5" s="82"/>
      <c r="F5" s="82"/>
      <c r="G5" s="29"/>
      <c r="H5" s="29"/>
    </row>
    <row r="6" spans="1:17" hidden="1">
      <c r="A6" s="3"/>
      <c r="B6" s="65" t="s">
        <v>6</v>
      </c>
      <c r="C6" s="65"/>
      <c r="D6" s="65"/>
      <c r="E6" s="65"/>
      <c r="F6" s="65"/>
      <c r="G6" s="66">
        <v>556420611.45000005</v>
      </c>
      <c r="H6" s="66"/>
      <c r="I6">
        <f>G9+G15</f>
        <v>540455369</v>
      </c>
      <c r="K6" s="27" t="e">
        <f>L6+N6+P6</f>
        <v>#REF!</v>
      </c>
      <c r="L6" s="27" t="e">
        <f>#REF!</f>
        <v>#REF!</v>
      </c>
      <c r="M6" t="s">
        <v>126</v>
      </c>
      <c r="N6" s="27" t="e">
        <f>#REF!</f>
        <v>#REF!</v>
      </c>
      <c r="O6" t="s">
        <v>127</v>
      </c>
      <c r="P6" s="30" t="e">
        <f>#REF!</f>
        <v>#REF!</v>
      </c>
      <c r="Q6" t="s">
        <v>128</v>
      </c>
    </row>
    <row r="7" spans="1:17" hidden="1">
      <c r="A7" s="3"/>
      <c r="B7" s="65" t="s">
        <v>7</v>
      </c>
      <c r="C7" s="65"/>
      <c r="D7" s="65"/>
      <c r="E7" s="65"/>
      <c r="F7" s="65"/>
      <c r="G7" s="66">
        <v>131601372.5</v>
      </c>
      <c r="H7" s="66"/>
      <c r="K7" s="27" t="e">
        <f>K4-K6</f>
        <v>#REF!</v>
      </c>
      <c r="L7" s="28" t="e">
        <f>#REF!</f>
        <v>#REF!</v>
      </c>
      <c r="M7">
        <v>211</v>
      </c>
    </row>
    <row r="8" spans="1:17" hidden="1">
      <c r="A8" s="3"/>
      <c r="B8" s="76" t="s">
        <v>8</v>
      </c>
      <c r="C8" s="77"/>
      <c r="D8" s="77"/>
      <c r="E8" s="77"/>
      <c r="F8" s="78"/>
      <c r="G8" s="41"/>
      <c r="H8" s="41"/>
      <c r="L8" s="27" t="e">
        <f>L6-L7</f>
        <v>#REF!</v>
      </c>
      <c r="M8">
        <v>213</v>
      </c>
    </row>
    <row r="9" spans="1:17" hidden="1">
      <c r="A9" s="1" t="s">
        <v>9</v>
      </c>
      <c r="B9" s="75" t="s">
        <v>10</v>
      </c>
      <c r="C9" s="75"/>
      <c r="D9" s="75"/>
      <c r="E9" s="75"/>
      <c r="F9" s="75"/>
      <c r="G9" s="69">
        <v>415096289</v>
      </c>
      <c r="H9" s="69"/>
      <c r="K9" s="27" t="e">
        <f>L7</f>
        <v>#REF!</v>
      </c>
    </row>
    <row r="10" spans="1:17" hidden="1">
      <c r="A10" s="3" t="s">
        <v>11</v>
      </c>
      <c r="B10" s="74" t="s">
        <v>12</v>
      </c>
      <c r="C10" s="74"/>
      <c r="D10" s="74"/>
      <c r="E10" s="74"/>
      <c r="F10" s="74"/>
      <c r="G10" s="66">
        <f>G9/12</f>
        <v>34591357.416666664</v>
      </c>
      <c r="H10" s="66"/>
      <c r="K10" s="27" t="e">
        <f>K9/12</f>
        <v>#REF!</v>
      </c>
    </row>
    <row r="11" spans="1:17" hidden="1">
      <c r="A11" s="3" t="s">
        <v>13</v>
      </c>
      <c r="B11" s="74" t="s">
        <v>14</v>
      </c>
      <c r="C11" s="74"/>
      <c r="D11" s="74"/>
      <c r="E11" s="74"/>
      <c r="F11" s="74"/>
      <c r="G11" s="66">
        <v>2033.5</v>
      </c>
      <c r="H11" s="66"/>
      <c r="K11" s="27" t="e">
        <f>#REF!</f>
        <v>#REF!</v>
      </c>
    </row>
    <row r="12" spans="1:17" hidden="1">
      <c r="A12" s="3" t="s">
        <v>15</v>
      </c>
      <c r="B12" s="74" t="s">
        <v>16</v>
      </c>
      <c r="C12" s="74"/>
      <c r="D12" s="74"/>
      <c r="E12" s="74"/>
      <c r="F12" s="74"/>
      <c r="G12" s="85">
        <f>ROUND(G10/G11,2)</f>
        <v>17010.75</v>
      </c>
      <c r="H12" s="85"/>
      <c r="K12" s="27" t="e">
        <f>K10/K11</f>
        <v>#REF!</v>
      </c>
    </row>
    <row r="13" spans="1:17" hidden="1">
      <c r="A13" s="3" t="s">
        <v>17</v>
      </c>
      <c r="B13" s="74" t="s">
        <v>18</v>
      </c>
      <c r="C13" s="74"/>
      <c r="D13" s="74"/>
      <c r="E13" s="74"/>
      <c r="F13" s="74"/>
      <c r="G13" s="66">
        <v>164.2</v>
      </c>
      <c r="H13" s="66"/>
      <c r="K13">
        <v>164.2</v>
      </c>
    </row>
    <row r="14" spans="1:17" hidden="1">
      <c r="A14" s="3" t="s">
        <v>19</v>
      </c>
      <c r="B14" s="74" t="s">
        <v>20</v>
      </c>
      <c r="C14" s="74"/>
      <c r="D14" s="74"/>
      <c r="E14" s="74"/>
      <c r="F14" s="74"/>
      <c r="G14" s="85">
        <f>ROUND(G12/G13,2)</f>
        <v>103.6</v>
      </c>
      <c r="H14" s="85"/>
      <c r="K14" s="27" t="e">
        <f>K12/K13</f>
        <v>#REF!</v>
      </c>
    </row>
    <row r="15" spans="1:17" hidden="1">
      <c r="A15" s="3" t="s">
        <v>1</v>
      </c>
      <c r="B15" s="75" t="s">
        <v>21</v>
      </c>
      <c r="C15" s="75"/>
      <c r="D15" s="75"/>
      <c r="E15" s="75"/>
      <c r="F15" s="75"/>
      <c r="G15" s="69">
        <v>125359080</v>
      </c>
      <c r="H15" s="69"/>
      <c r="K15" s="27" t="e">
        <f>L8</f>
        <v>#REF!</v>
      </c>
    </row>
    <row r="16" spans="1:17" hidden="1">
      <c r="A16" s="3" t="s">
        <v>22</v>
      </c>
      <c r="B16" s="74" t="s">
        <v>23</v>
      </c>
      <c r="C16" s="74"/>
      <c r="D16" s="74"/>
      <c r="E16" s="74"/>
      <c r="F16" s="74"/>
      <c r="G16" s="66">
        <f>G15/12</f>
        <v>10446590</v>
      </c>
      <c r="H16" s="66"/>
      <c r="K16" s="31" t="e">
        <f>K15/12</f>
        <v>#REF!</v>
      </c>
      <c r="L16" s="41"/>
    </row>
    <row r="17" spans="1:12" hidden="1">
      <c r="A17" s="3" t="s">
        <v>24</v>
      </c>
      <c r="B17" s="74" t="s">
        <v>25</v>
      </c>
      <c r="C17" s="74"/>
      <c r="D17" s="74"/>
      <c r="E17" s="74"/>
      <c r="F17" s="74"/>
      <c r="G17" s="66">
        <f>ROUND(G16/G11,2)</f>
        <v>5137.25</v>
      </c>
      <c r="H17" s="66"/>
      <c r="K17" s="31" t="e">
        <f>ROUND(K16/K11,2)</f>
        <v>#REF!</v>
      </c>
      <c r="L17" s="45"/>
    </row>
    <row r="18" spans="1:12" hidden="1">
      <c r="A18" s="3" t="s">
        <v>26</v>
      </c>
      <c r="B18" s="74" t="s">
        <v>27</v>
      </c>
      <c r="C18" s="74"/>
      <c r="D18" s="74"/>
      <c r="E18" s="74"/>
      <c r="F18" s="74"/>
      <c r="G18" s="66">
        <f>ROUND(G17/G13,2)</f>
        <v>31.29</v>
      </c>
      <c r="H18" s="66"/>
      <c r="K18" s="2" t="e">
        <f>K17/K13</f>
        <v>#REF!</v>
      </c>
    </row>
    <row r="19" spans="1:12" hidden="1">
      <c r="A19" s="1" t="s">
        <v>2</v>
      </c>
      <c r="B19" s="68" t="s">
        <v>28</v>
      </c>
      <c r="C19" s="68"/>
      <c r="D19" s="68"/>
      <c r="E19" s="68"/>
      <c r="F19" s="68"/>
      <c r="G19" s="69">
        <f>G20+G23+G24+G25+G26+G27+G28</f>
        <v>15965242.449999999</v>
      </c>
      <c r="H19" s="69"/>
    </row>
    <row r="20" spans="1:12" hidden="1">
      <c r="A20" s="3" t="s">
        <v>29</v>
      </c>
      <c r="B20" s="65" t="s">
        <v>30</v>
      </c>
      <c r="C20" s="65"/>
      <c r="D20" s="65"/>
      <c r="E20" s="65"/>
      <c r="F20" s="65"/>
      <c r="G20" s="73">
        <f>G21+G22</f>
        <v>0</v>
      </c>
      <c r="H20" s="73"/>
    </row>
    <row r="21" spans="1:12" hidden="1">
      <c r="A21" s="3"/>
      <c r="B21" s="71" t="s">
        <v>31</v>
      </c>
      <c r="C21" s="71"/>
      <c r="D21" s="71"/>
      <c r="E21" s="71"/>
      <c r="F21" s="71"/>
      <c r="G21" s="72"/>
      <c r="H21" s="72"/>
    </row>
    <row r="22" spans="1:12" hidden="1">
      <c r="A22" s="3"/>
      <c r="B22" s="71" t="s">
        <v>32</v>
      </c>
      <c r="C22" s="71"/>
      <c r="D22" s="71"/>
      <c r="E22" s="71"/>
      <c r="F22" s="71"/>
      <c r="G22" s="72"/>
      <c r="H22" s="72"/>
    </row>
    <row r="23" spans="1:12" hidden="1">
      <c r="A23" s="3" t="s">
        <v>33</v>
      </c>
      <c r="B23" s="65" t="s">
        <v>34</v>
      </c>
      <c r="C23" s="65"/>
      <c r="D23" s="65"/>
      <c r="E23" s="65"/>
      <c r="F23" s="65"/>
      <c r="G23" s="66"/>
      <c r="H23" s="66"/>
    </row>
    <row r="24" spans="1:12" hidden="1">
      <c r="A24" s="3" t="s">
        <v>35</v>
      </c>
      <c r="B24" s="65" t="s">
        <v>36</v>
      </c>
      <c r="C24" s="65"/>
      <c r="D24" s="65"/>
      <c r="E24" s="65"/>
      <c r="F24" s="65"/>
      <c r="G24" s="66"/>
      <c r="H24" s="66"/>
    </row>
    <row r="25" spans="1:12" hidden="1">
      <c r="A25" s="3" t="s">
        <v>37</v>
      </c>
      <c r="B25" s="65" t="s">
        <v>38</v>
      </c>
      <c r="C25" s="65"/>
      <c r="D25" s="65"/>
      <c r="E25" s="65"/>
      <c r="F25" s="65"/>
      <c r="G25" s="66"/>
      <c r="H25" s="66"/>
    </row>
    <row r="26" spans="1:12" hidden="1">
      <c r="A26" s="3" t="s">
        <v>39</v>
      </c>
      <c r="B26" s="65" t="s">
        <v>40</v>
      </c>
      <c r="C26" s="65"/>
      <c r="D26" s="65"/>
      <c r="E26" s="65"/>
      <c r="F26" s="65"/>
      <c r="G26" s="66">
        <v>15965242.449999999</v>
      </c>
      <c r="H26" s="66"/>
    </row>
    <row r="27" spans="1:12" hidden="1">
      <c r="A27" s="3" t="s">
        <v>41</v>
      </c>
      <c r="B27" s="65" t="s">
        <v>42</v>
      </c>
      <c r="C27" s="65"/>
      <c r="D27" s="65"/>
      <c r="E27" s="65"/>
      <c r="F27" s="65"/>
      <c r="G27" s="66"/>
      <c r="H27" s="66"/>
    </row>
    <row r="28" spans="1:12" hidden="1">
      <c r="A28" s="3" t="s">
        <v>43</v>
      </c>
      <c r="B28" s="65" t="s">
        <v>44</v>
      </c>
      <c r="C28" s="65"/>
      <c r="D28" s="65"/>
      <c r="E28" s="65"/>
      <c r="F28" s="65"/>
      <c r="G28" s="66"/>
      <c r="H28" s="66"/>
    </row>
    <row r="29" spans="1:12" hidden="1">
      <c r="A29" s="3" t="s">
        <v>45</v>
      </c>
      <c r="B29" s="65" t="s">
        <v>46</v>
      </c>
      <c r="C29" s="65"/>
      <c r="D29" s="65"/>
      <c r="E29" s="65"/>
      <c r="F29" s="65"/>
      <c r="G29" s="70">
        <f>ROUND(G19/12,2)</f>
        <v>1330436.8700000001</v>
      </c>
      <c r="H29" s="70"/>
    </row>
    <row r="30" spans="1:12" hidden="1">
      <c r="A30" s="3" t="s">
        <v>47</v>
      </c>
      <c r="B30" s="65" t="s">
        <v>48</v>
      </c>
      <c r="C30" s="65"/>
      <c r="D30" s="65"/>
      <c r="E30" s="65"/>
      <c r="F30" s="65"/>
      <c r="G30" s="66">
        <f>ROUND(G29/G11,2)</f>
        <v>654.26</v>
      </c>
      <c r="H30" s="66"/>
    </row>
    <row r="31" spans="1:12" hidden="1">
      <c r="A31" s="3" t="s">
        <v>49</v>
      </c>
      <c r="B31" s="65" t="s">
        <v>50</v>
      </c>
      <c r="C31" s="65"/>
      <c r="D31" s="65"/>
      <c r="E31" s="65"/>
      <c r="F31" s="65"/>
      <c r="G31" s="66">
        <f>ROUND(G30/G13,2)</f>
        <v>3.98</v>
      </c>
      <c r="H31" s="66"/>
    </row>
    <row r="32" spans="1:12" hidden="1">
      <c r="A32" s="3"/>
      <c r="B32" s="62" t="s">
        <v>51</v>
      </c>
      <c r="C32" s="63"/>
      <c r="D32" s="63"/>
      <c r="E32" s="63"/>
      <c r="F32" s="64"/>
      <c r="G32" s="42">
        <f>G9+G15+G19</f>
        <v>556420611.45000005</v>
      </c>
      <c r="H32" s="41"/>
      <c r="K32" s="27" t="e">
        <f>K6</f>
        <v>#REF!</v>
      </c>
    </row>
    <row r="33" spans="1:18" hidden="1">
      <c r="A33" s="1" t="s">
        <v>3</v>
      </c>
      <c r="B33" s="68" t="s">
        <v>52</v>
      </c>
      <c r="C33" s="68"/>
      <c r="D33" s="68"/>
      <c r="E33" s="68"/>
      <c r="F33" s="68"/>
      <c r="G33" s="69">
        <f>G34-G32</f>
        <v>131601372.5</v>
      </c>
      <c r="H33" s="69"/>
      <c r="K33" s="27" t="e">
        <f>K7</f>
        <v>#REF!</v>
      </c>
    </row>
    <row r="34" spans="1:18" hidden="1">
      <c r="A34" s="1"/>
      <c r="B34" s="62" t="s">
        <v>53</v>
      </c>
      <c r="C34" s="63"/>
      <c r="D34" s="63"/>
      <c r="E34" s="63"/>
      <c r="F34" s="64"/>
      <c r="G34" s="42">
        <f>G4</f>
        <v>688021983.95000005</v>
      </c>
      <c r="H34" s="42"/>
      <c r="K34" s="27" t="e">
        <f>K32+K33</f>
        <v>#REF!</v>
      </c>
    </row>
    <row r="35" spans="1:18" hidden="1">
      <c r="A35" s="3" t="s">
        <v>54</v>
      </c>
      <c r="B35" s="65" t="s">
        <v>55</v>
      </c>
      <c r="C35" s="65"/>
      <c r="D35" s="65"/>
      <c r="E35" s="65"/>
      <c r="F35" s="65"/>
      <c r="G35" s="66">
        <f>G7/G6</f>
        <v>0.23651419410408686</v>
      </c>
      <c r="H35" s="66"/>
      <c r="K35" s="32" t="e">
        <f>K7/K6</f>
        <v>#REF!</v>
      </c>
    </row>
    <row r="36" spans="1:18" hidden="1">
      <c r="A36" s="3"/>
      <c r="B36" s="43"/>
      <c r="C36" s="43"/>
      <c r="D36" s="43"/>
      <c r="E36" s="43"/>
      <c r="F36" s="25"/>
      <c r="G36" s="41"/>
      <c r="H36" s="41"/>
    </row>
    <row r="37" spans="1:18" hidden="1">
      <c r="A37" s="3"/>
      <c r="B37" s="43" t="s">
        <v>56</v>
      </c>
      <c r="C37" s="43"/>
      <c r="D37" s="43"/>
      <c r="E37" s="43"/>
      <c r="F37" s="25"/>
      <c r="G37" s="42">
        <f>G14+G18+G31</f>
        <v>138.86999999999998</v>
      </c>
      <c r="H37" s="41"/>
      <c r="K37" s="33" t="e">
        <f>K14+K18+K31</f>
        <v>#REF!</v>
      </c>
    </row>
    <row r="38" spans="1:18" ht="95.25" customHeight="1">
      <c r="B38" s="4"/>
      <c r="C38" s="4"/>
      <c r="D38" s="4"/>
      <c r="E38" s="4"/>
      <c r="F38" s="26"/>
      <c r="J38" s="5"/>
      <c r="K38" s="6"/>
      <c r="P38" s="51" t="s">
        <v>146</v>
      </c>
    </row>
    <row r="39" spans="1:18" ht="38.25" customHeight="1">
      <c r="A39" s="86" t="s">
        <v>144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</row>
    <row r="40" spans="1:18" ht="23.25" customHeight="1">
      <c r="A40" s="83" t="s">
        <v>57</v>
      </c>
      <c r="B40" s="84"/>
      <c r="C40" s="7" t="s">
        <v>132</v>
      </c>
      <c r="D40" s="7" t="s">
        <v>58</v>
      </c>
      <c r="E40" s="8" t="s">
        <v>59</v>
      </c>
      <c r="F40" s="21" t="s">
        <v>60</v>
      </c>
      <c r="G40" s="8" t="s">
        <v>61</v>
      </c>
      <c r="H40" s="8" t="s">
        <v>62</v>
      </c>
      <c r="I40" s="9" t="s">
        <v>63</v>
      </c>
      <c r="J40" s="9" t="s">
        <v>64</v>
      </c>
      <c r="K40" s="9" t="s">
        <v>65</v>
      </c>
      <c r="L40" s="9" t="s">
        <v>66</v>
      </c>
      <c r="M40" s="9" t="s">
        <v>67</v>
      </c>
      <c r="N40" s="9" t="s">
        <v>68</v>
      </c>
      <c r="O40" s="9" t="s">
        <v>69</v>
      </c>
      <c r="P40" s="9" t="s">
        <v>133</v>
      </c>
      <c r="Q40" s="10" t="s">
        <v>129</v>
      </c>
      <c r="R40" s="10" t="s">
        <v>130</v>
      </c>
    </row>
    <row r="41" spans="1:18" ht="15.75">
      <c r="A41" s="88" t="s">
        <v>70</v>
      </c>
      <c r="B41" s="89"/>
      <c r="C41" s="11"/>
      <c r="D41" s="12"/>
      <c r="E41" s="13"/>
      <c r="F41" s="22"/>
      <c r="G41" s="13"/>
      <c r="H41" s="12"/>
      <c r="I41" s="12"/>
      <c r="J41" s="12"/>
      <c r="K41" s="13"/>
      <c r="L41" s="12"/>
      <c r="M41" s="12"/>
      <c r="N41" s="12"/>
      <c r="O41" s="12"/>
      <c r="P41" s="13"/>
      <c r="Q41" s="3"/>
      <c r="R41" s="3"/>
    </row>
    <row r="42" spans="1:18" ht="27.75" customHeight="1">
      <c r="A42" s="59" t="s">
        <v>105</v>
      </c>
      <c r="B42" s="60"/>
      <c r="C42" s="37">
        <v>7</v>
      </c>
      <c r="D42" s="29" t="e">
        <f>K12</f>
        <v>#REF!</v>
      </c>
      <c r="E42" s="29" t="e">
        <f t="shared" ref="E42:E55" si="0">C42*D42/164.2</f>
        <v>#REF!</v>
      </c>
      <c r="F42" s="34">
        <v>20</v>
      </c>
      <c r="G42" s="29">
        <f>F42/60</f>
        <v>0.33333333333333331</v>
      </c>
      <c r="H42" s="29" t="e">
        <f>E42*G42</f>
        <v>#REF!</v>
      </c>
      <c r="I42" s="29" t="e">
        <f>E42*0.302</f>
        <v>#REF!</v>
      </c>
      <c r="J42" s="29" t="e">
        <f>I42*G42</f>
        <v>#REF!</v>
      </c>
      <c r="K42" s="29"/>
      <c r="L42" s="29"/>
      <c r="M42" s="29" t="e">
        <f>H42+J42+L42</f>
        <v>#REF!</v>
      </c>
      <c r="N42" s="29" t="e">
        <f>M42*0.266</f>
        <v>#REF!</v>
      </c>
      <c r="O42" s="29" t="e">
        <f>M42+N42</f>
        <v>#REF!</v>
      </c>
      <c r="P42" s="29"/>
      <c r="Q42" s="3">
        <v>365</v>
      </c>
      <c r="R42" s="29">
        <f>P42*Q42</f>
        <v>0</v>
      </c>
    </row>
    <row r="43" spans="1:18" ht="36" customHeight="1">
      <c r="A43" s="90" t="s">
        <v>104</v>
      </c>
      <c r="B43" s="60"/>
      <c r="C43" s="37">
        <v>2</v>
      </c>
      <c r="D43" s="29" t="e">
        <f>K12</f>
        <v>#REF!</v>
      </c>
      <c r="E43" s="29" t="e">
        <f t="shared" si="0"/>
        <v>#REF!</v>
      </c>
      <c r="F43" s="23">
        <v>5</v>
      </c>
      <c r="G43" s="29">
        <f t="shared" ref="G43:G97" si="1">F43/60</f>
        <v>8.3333333333333329E-2</v>
      </c>
      <c r="H43" s="15" t="e">
        <f>E43*G43</f>
        <v>#REF!</v>
      </c>
      <c r="I43" s="15" t="e">
        <f t="shared" ref="I43:I97" si="2">E43*0.302</f>
        <v>#REF!</v>
      </c>
      <c r="J43" s="15" t="e">
        <f>I43*G43</f>
        <v>#REF!</v>
      </c>
      <c r="K43" s="3"/>
      <c r="L43" s="15"/>
      <c r="M43" s="15" t="e">
        <f>H43+J43+L43</f>
        <v>#REF!</v>
      </c>
      <c r="N43" s="29" t="e">
        <f t="shared" ref="N43:N96" si="3">M43*0.266</f>
        <v>#REF!</v>
      </c>
      <c r="O43" s="15" t="e">
        <f>M43+N43</f>
        <v>#REF!</v>
      </c>
      <c r="P43" s="15">
        <v>396.32</v>
      </c>
      <c r="Q43" s="3">
        <v>1</v>
      </c>
      <c r="R43" s="29">
        <f t="shared" ref="R43:R97" si="4">P43*Q43</f>
        <v>396.32</v>
      </c>
    </row>
    <row r="44" spans="1:18" ht="15.75">
      <c r="A44" s="59" t="s">
        <v>72</v>
      </c>
      <c r="B44" s="60"/>
      <c r="C44" s="37">
        <v>1</v>
      </c>
      <c r="D44" s="29" t="e">
        <f>K12</f>
        <v>#REF!</v>
      </c>
      <c r="E44" s="29" t="e">
        <f t="shared" si="0"/>
        <v>#REF!</v>
      </c>
      <c r="F44" s="24">
        <v>20</v>
      </c>
      <c r="G44" s="29">
        <f t="shared" si="1"/>
        <v>0.33333333333333331</v>
      </c>
      <c r="H44" s="15" t="e">
        <f>E44*G44</f>
        <v>#REF!</v>
      </c>
      <c r="I44" s="15" t="e">
        <f t="shared" si="2"/>
        <v>#REF!</v>
      </c>
      <c r="J44" s="15" t="e">
        <f>I44*G44</f>
        <v>#REF!</v>
      </c>
      <c r="K44" s="3"/>
      <c r="L44" s="15"/>
      <c r="M44" s="15" t="e">
        <f>H44+J44+L44</f>
        <v>#REF!</v>
      </c>
      <c r="N44" s="29" t="e">
        <f t="shared" si="3"/>
        <v>#REF!</v>
      </c>
      <c r="O44" s="15" t="e">
        <f>M44+N44</f>
        <v>#REF!</v>
      </c>
      <c r="P44" s="15">
        <v>28.31</v>
      </c>
      <c r="Q44" s="3">
        <v>365</v>
      </c>
      <c r="R44" s="29">
        <f t="shared" si="4"/>
        <v>10333.15</v>
      </c>
    </row>
    <row r="45" spans="1:18" ht="30.75" customHeight="1">
      <c r="A45" s="59" t="s">
        <v>106</v>
      </c>
      <c r="B45" s="60"/>
      <c r="C45" s="37">
        <v>2</v>
      </c>
      <c r="D45" s="29" t="e">
        <f>K12</f>
        <v>#REF!</v>
      </c>
      <c r="E45" s="29" t="e">
        <f t="shared" si="0"/>
        <v>#REF!</v>
      </c>
      <c r="F45" s="24">
        <v>5</v>
      </c>
      <c r="G45" s="29">
        <f t="shared" si="1"/>
        <v>8.3333333333333329E-2</v>
      </c>
      <c r="H45" s="15" t="e">
        <f>E45*G45</f>
        <v>#REF!</v>
      </c>
      <c r="I45" s="15" t="e">
        <f t="shared" si="2"/>
        <v>#REF!</v>
      </c>
      <c r="J45" s="15" t="e">
        <f>I45*G45</f>
        <v>#REF!</v>
      </c>
      <c r="K45" s="3"/>
      <c r="L45" s="15"/>
      <c r="M45" s="15" t="e">
        <f>H45+J45+L45</f>
        <v>#REF!</v>
      </c>
      <c r="N45" s="29" t="e">
        <f t="shared" si="3"/>
        <v>#REF!</v>
      </c>
      <c r="O45" s="15" t="e">
        <f>M45+N45</f>
        <v>#REF!</v>
      </c>
      <c r="P45" s="15">
        <v>56.62</v>
      </c>
      <c r="Q45" s="3">
        <v>24</v>
      </c>
      <c r="R45" s="29">
        <f t="shared" si="4"/>
        <v>1358.8799999999999</v>
      </c>
    </row>
    <row r="46" spans="1:18" ht="30" customHeight="1">
      <c r="A46" s="59" t="s">
        <v>107</v>
      </c>
      <c r="B46" s="60"/>
      <c r="C46" s="37">
        <v>1</v>
      </c>
      <c r="D46" s="29" t="e">
        <f>K12</f>
        <v>#REF!</v>
      </c>
      <c r="E46" s="29" t="e">
        <f t="shared" si="0"/>
        <v>#REF!</v>
      </c>
      <c r="F46" s="24">
        <v>5</v>
      </c>
      <c r="G46" s="29">
        <f t="shared" si="1"/>
        <v>8.3333333333333329E-2</v>
      </c>
      <c r="H46" s="15" t="e">
        <f>E46*G46</f>
        <v>#REF!</v>
      </c>
      <c r="I46" s="15" t="e">
        <f t="shared" si="2"/>
        <v>#REF!</v>
      </c>
      <c r="J46" s="15" t="e">
        <f>I46*G46</f>
        <v>#REF!</v>
      </c>
      <c r="K46" s="3"/>
      <c r="L46" s="15"/>
      <c r="M46" s="15" t="e">
        <f>H46+J46+L46</f>
        <v>#REF!</v>
      </c>
      <c r="N46" s="29" t="e">
        <f t="shared" si="3"/>
        <v>#REF!</v>
      </c>
      <c r="O46" s="15" t="e">
        <f>M46+N46</f>
        <v>#REF!</v>
      </c>
      <c r="P46" s="15">
        <v>14.15</v>
      </c>
      <c r="Q46" s="3">
        <v>24</v>
      </c>
      <c r="R46" s="29">
        <f t="shared" si="4"/>
        <v>339.6</v>
      </c>
    </row>
    <row r="47" spans="1:18" ht="26.25" customHeight="1">
      <c r="A47" s="59" t="s">
        <v>108</v>
      </c>
      <c r="B47" s="60"/>
      <c r="C47" s="37">
        <v>1</v>
      </c>
      <c r="D47" s="29" t="e">
        <f>K12</f>
        <v>#REF!</v>
      </c>
      <c r="E47" s="29" t="e">
        <f t="shared" si="0"/>
        <v>#REF!</v>
      </c>
      <c r="F47" s="24">
        <v>60</v>
      </c>
      <c r="G47" s="29">
        <f t="shared" si="1"/>
        <v>1</v>
      </c>
      <c r="H47" s="15" t="e">
        <f t="shared" ref="H47:H97" si="5">E47*G47</f>
        <v>#REF!</v>
      </c>
      <c r="I47" s="15" t="e">
        <f t="shared" si="2"/>
        <v>#REF!</v>
      </c>
      <c r="J47" s="15" t="e">
        <f t="shared" ref="J47:J97" si="6">I47*G47</f>
        <v>#REF!</v>
      </c>
      <c r="K47" s="3"/>
      <c r="L47" s="15"/>
      <c r="M47" s="15" t="e">
        <f t="shared" ref="M47:M97" si="7">H47+J47+L47</f>
        <v>#REF!</v>
      </c>
      <c r="N47" s="29" t="e">
        <f t="shared" si="3"/>
        <v>#REF!</v>
      </c>
      <c r="O47" s="15" t="e">
        <f t="shared" ref="O47:O97" si="8">M47+N47</f>
        <v>#REF!</v>
      </c>
      <c r="P47" s="15">
        <v>14.15</v>
      </c>
      <c r="Q47" s="3">
        <v>1</v>
      </c>
      <c r="R47" s="29">
        <f t="shared" si="4"/>
        <v>14.15</v>
      </c>
    </row>
    <row r="48" spans="1:18" ht="35.25" customHeight="1">
      <c r="A48" s="59" t="s">
        <v>109</v>
      </c>
      <c r="B48" s="60"/>
      <c r="C48" s="37">
        <v>1</v>
      </c>
      <c r="D48" s="29" t="e">
        <f>K12</f>
        <v>#REF!</v>
      </c>
      <c r="E48" s="29" t="e">
        <f t="shared" si="0"/>
        <v>#REF!</v>
      </c>
      <c r="F48" s="24">
        <v>10</v>
      </c>
      <c r="G48" s="15">
        <f t="shared" si="1"/>
        <v>0.16666666666666666</v>
      </c>
      <c r="H48" s="15" t="e">
        <f t="shared" si="5"/>
        <v>#REF!</v>
      </c>
      <c r="I48" s="15" t="e">
        <f t="shared" si="2"/>
        <v>#REF!</v>
      </c>
      <c r="J48" s="15" t="e">
        <f t="shared" si="6"/>
        <v>#REF!</v>
      </c>
      <c r="K48" s="3"/>
      <c r="L48" s="15"/>
      <c r="M48" s="15" t="e">
        <f t="shared" si="7"/>
        <v>#REF!</v>
      </c>
      <c r="N48" s="29" t="e">
        <f t="shared" si="3"/>
        <v>#REF!</v>
      </c>
      <c r="O48" s="15" t="e">
        <f t="shared" si="8"/>
        <v>#REF!</v>
      </c>
      <c r="P48" s="15">
        <v>169.85</v>
      </c>
      <c r="Q48" s="3">
        <v>1</v>
      </c>
      <c r="R48" s="29">
        <f t="shared" si="4"/>
        <v>169.85</v>
      </c>
    </row>
    <row r="49" spans="1:18" ht="24.75" customHeight="1">
      <c r="A49" s="59" t="s">
        <v>110</v>
      </c>
      <c r="B49" s="60"/>
      <c r="C49" s="37">
        <v>1</v>
      </c>
      <c r="D49" s="29" t="e">
        <f>K12</f>
        <v>#REF!</v>
      </c>
      <c r="E49" s="29" t="e">
        <f t="shared" si="0"/>
        <v>#REF!</v>
      </c>
      <c r="F49" s="24"/>
      <c r="G49" s="15">
        <f t="shared" si="1"/>
        <v>0</v>
      </c>
      <c r="H49" s="15" t="e">
        <f t="shared" si="5"/>
        <v>#REF!</v>
      </c>
      <c r="I49" s="15" t="e">
        <f t="shared" si="2"/>
        <v>#REF!</v>
      </c>
      <c r="J49" s="15" t="e">
        <f t="shared" si="6"/>
        <v>#REF!</v>
      </c>
      <c r="K49" s="3"/>
      <c r="L49" s="15"/>
      <c r="M49" s="15" t="e">
        <f t="shared" si="7"/>
        <v>#REF!</v>
      </c>
      <c r="N49" s="29" t="e">
        <f t="shared" si="3"/>
        <v>#REF!</v>
      </c>
      <c r="O49" s="15" t="e">
        <f t="shared" si="8"/>
        <v>#REF!</v>
      </c>
      <c r="P49" s="15">
        <v>28.31</v>
      </c>
      <c r="Q49" s="3"/>
      <c r="R49" s="29">
        <f t="shared" si="4"/>
        <v>0</v>
      </c>
    </row>
    <row r="50" spans="1:18" ht="20.25" customHeight="1">
      <c r="A50" s="59" t="s">
        <v>111</v>
      </c>
      <c r="B50" s="60"/>
      <c r="C50" s="37">
        <v>1</v>
      </c>
      <c r="D50" s="29" t="e">
        <f>K12</f>
        <v>#REF!</v>
      </c>
      <c r="E50" s="29" t="e">
        <f t="shared" si="0"/>
        <v>#REF!</v>
      </c>
      <c r="F50" s="24">
        <v>5</v>
      </c>
      <c r="G50" s="15">
        <f t="shared" si="1"/>
        <v>8.3333333333333329E-2</v>
      </c>
      <c r="H50" s="15" t="e">
        <f t="shared" si="5"/>
        <v>#REF!</v>
      </c>
      <c r="I50" s="15" t="e">
        <f t="shared" si="2"/>
        <v>#REF!</v>
      </c>
      <c r="J50" s="15" t="e">
        <f t="shared" si="6"/>
        <v>#REF!</v>
      </c>
      <c r="K50" s="3"/>
      <c r="L50" s="15"/>
      <c r="M50" s="15" t="e">
        <f t="shared" si="7"/>
        <v>#REF!</v>
      </c>
      <c r="N50" s="29" t="e">
        <f t="shared" si="3"/>
        <v>#REF!</v>
      </c>
      <c r="O50" s="15" t="e">
        <f t="shared" si="8"/>
        <v>#REF!</v>
      </c>
      <c r="P50" s="15"/>
      <c r="Q50" s="3">
        <v>52</v>
      </c>
      <c r="R50" s="29">
        <f t="shared" si="4"/>
        <v>0</v>
      </c>
    </row>
    <row r="51" spans="1:18" ht="20.25" customHeight="1">
      <c r="A51" s="59" t="s">
        <v>112</v>
      </c>
      <c r="B51" s="60"/>
      <c r="C51" s="37">
        <v>3</v>
      </c>
      <c r="D51" s="29" t="e">
        <f>K12</f>
        <v>#REF!</v>
      </c>
      <c r="E51" s="29" t="e">
        <f t="shared" si="0"/>
        <v>#REF!</v>
      </c>
      <c r="F51" s="24">
        <v>5</v>
      </c>
      <c r="G51" s="15">
        <f t="shared" si="1"/>
        <v>8.3333333333333329E-2</v>
      </c>
      <c r="H51" s="15" t="e">
        <f t="shared" si="5"/>
        <v>#REF!</v>
      </c>
      <c r="I51" s="15" t="e">
        <f t="shared" si="2"/>
        <v>#REF!</v>
      </c>
      <c r="J51" s="15" t="e">
        <f t="shared" si="6"/>
        <v>#REF!</v>
      </c>
      <c r="K51" s="3"/>
      <c r="L51" s="15"/>
      <c r="M51" s="15" t="e">
        <f t="shared" si="7"/>
        <v>#REF!</v>
      </c>
      <c r="N51" s="29" t="e">
        <f t="shared" si="3"/>
        <v>#REF!</v>
      </c>
      <c r="O51" s="15" t="e">
        <f t="shared" si="8"/>
        <v>#REF!</v>
      </c>
      <c r="P51" s="15">
        <v>14.15</v>
      </c>
      <c r="Q51" s="3">
        <v>12</v>
      </c>
      <c r="R51" s="29">
        <f t="shared" si="4"/>
        <v>169.8</v>
      </c>
    </row>
    <row r="52" spans="1:18" ht="39.75" customHeight="1">
      <c r="A52" s="61" t="s">
        <v>73</v>
      </c>
      <c r="B52" s="60"/>
      <c r="C52" s="38">
        <v>3</v>
      </c>
      <c r="D52" s="29" t="e">
        <f>K12</f>
        <v>#REF!</v>
      </c>
      <c r="E52" s="29" t="e">
        <f t="shared" si="0"/>
        <v>#REF!</v>
      </c>
      <c r="F52" s="24">
        <v>20</v>
      </c>
      <c r="G52" s="15">
        <f t="shared" si="1"/>
        <v>0.33333333333333331</v>
      </c>
      <c r="H52" s="15" t="e">
        <f t="shared" si="5"/>
        <v>#REF!</v>
      </c>
      <c r="I52" s="15" t="e">
        <f t="shared" si="2"/>
        <v>#REF!</v>
      </c>
      <c r="J52" s="15" t="e">
        <f t="shared" si="6"/>
        <v>#REF!</v>
      </c>
      <c r="K52" s="3"/>
      <c r="L52" s="15"/>
      <c r="M52" s="15" t="e">
        <f t="shared" si="7"/>
        <v>#REF!</v>
      </c>
      <c r="N52" s="29" t="e">
        <f t="shared" si="3"/>
        <v>#REF!</v>
      </c>
      <c r="O52" s="15" t="e">
        <f t="shared" si="8"/>
        <v>#REF!</v>
      </c>
      <c r="P52" s="15">
        <v>14.15</v>
      </c>
      <c r="Q52" s="3">
        <v>365</v>
      </c>
      <c r="R52" s="29">
        <f t="shared" si="4"/>
        <v>5164.75</v>
      </c>
    </row>
    <row r="53" spans="1:18" ht="37.5" customHeight="1">
      <c r="A53" s="59" t="s">
        <v>71</v>
      </c>
      <c r="B53" s="60"/>
      <c r="C53" s="37">
        <v>2</v>
      </c>
      <c r="D53" s="29" t="e">
        <f>K12</f>
        <v>#REF!</v>
      </c>
      <c r="E53" s="29" t="e">
        <f t="shared" si="0"/>
        <v>#REF!</v>
      </c>
      <c r="F53" s="24">
        <v>20</v>
      </c>
      <c r="G53" s="15">
        <f t="shared" si="1"/>
        <v>0.33333333333333331</v>
      </c>
      <c r="H53" s="15" t="e">
        <f t="shared" si="5"/>
        <v>#REF!</v>
      </c>
      <c r="I53" s="15" t="e">
        <f t="shared" si="2"/>
        <v>#REF!</v>
      </c>
      <c r="J53" s="15" t="e">
        <f t="shared" si="6"/>
        <v>#REF!</v>
      </c>
      <c r="K53" s="3"/>
      <c r="L53" s="15"/>
      <c r="M53" s="15" t="e">
        <f t="shared" si="7"/>
        <v>#REF!</v>
      </c>
      <c r="N53" s="29" t="e">
        <f t="shared" si="3"/>
        <v>#REF!</v>
      </c>
      <c r="O53" s="15" t="e">
        <f t="shared" si="8"/>
        <v>#REF!</v>
      </c>
      <c r="P53" s="15">
        <v>113.23</v>
      </c>
      <c r="Q53" s="3">
        <v>365</v>
      </c>
      <c r="R53" s="29">
        <f t="shared" si="4"/>
        <v>41328.950000000004</v>
      </c>
    </row>
    <row r="54" spans="1:18" ht="31.5" customHeight="1">
      <c r="A54" s="59" t="s">
        <v>113</v>
      </c>
      <c r="B54" s="60"/>
      <c r="C54" s="37">
        <v>1</v>
      </c>
      <c r="D54" s="29" t="e">
        <f>K12</f>
        <v>#REF!</v>
      </c>
      <c r="E54" s="29" t="e">
        <f t="shared" si="0"/>
        <v>#REF!</v>
      </c>
      <c r="F54" s="24">
        <v>5</v>
      </c>
      <c r="G54" s="15">
        <f t="shared" si="1"/>
        <v>8.3333333333333329E-2</v>
      </c>
      <c r="H54" s="15" t="e">
        <f t="shared" si="5"/>
        <v>#REF!</v>
      </c>
      <c r="I54" s="15" t="e">
        <f t="shared" si="2"/>
        <v>#REF!</v>
      </c>
      <c r="J54" s="15" t="e">
        <f t="shared" si="6"/>
        <v>#REF!</v>
      </c>
      <c r="K54" s="3"/>
      <c r="L54" s="15"/>
      <c r="M54" s="15" t="e">
        <f t="shared" si="7"/>
        <v>#REF!</v>
      </c>
      <c r="N54" s="29" t="e">
        <f t="shared" si="3"/>
        <v>#REF!</v>
      </c>
      <c r="O54" s="15" t="e">
        <f t="shared" si="8"/>
        <v>#REF!</v>
      </c>
      <c r="P54" s="15">
        <v>113.23</v>
      </c>
      <c r="Q54" s="3">
        <v>12</v>
      </c>
      <c r="R54" s="29">
        <f t="shared" si="4"/>
        <v>1358.76</v>
      </c>
    </row>
    <row r="55" spans="1:18" ht="21.75" customHeight="1">
      <c r="A55" s="61" t="s">
        <v>74</v>
      </c>
      <c r="B55" s="60"/>
      <c r="C55" s="38">
        <v>1</v>
      </c>
      <c r="D55" s="29" t="e">
        <f>K12</f>
        <v>#REF!</v>
      </c>
      <c r="E55" s="29" t="e">
        <f t="shared" si="0"/>
        <v>#REF!</v>
      </c>
      <c r="F55" s="24">
        <v>5</v>
      </c>
      <c r="G55" s="15">
        <f t="shared" si="1"/>
        <v>8.3333333333333329E-2</v>
      </c>
      <c r="H55" s="15" t="e">
        <f t="shared" si="5"/>
        <v>#REF!</v>
      </c>
      <c r="I55" s="15" t="e">
        <f t="shared" si="2"/>
        <v>#REF!</v>
      </c>
      <c r="J55" s="15" t="e">
        <f t="shared" si="6"/>
        <v>#REF!</v>
      </c>
      <c r="K55" s="3"/>
      <c r="L55" s="15"/>
      <c r="M55" s="15" t="e">
        <f t="shared" si="7"/>
        <v>#REF!</v>
      </c>
      <c r="N55" s="29" t="e">
        <f t="shared" si="3"/>
        <v>#REF!</v>
      </c>
      <c r="O55" s="15" t="e">
        <f t="shared" si="8"/>
        <v>#REF!</v>
      </c>
      <c r="P55" s="15">
        <v>14.15</v>
      </c>
      <c r="Q55" s="3">
        <v>12</v>
      </c>
      <c r="R55" s="29">
        <f t="shared" si="4"/>
        <v>169.8</v>
      </c>
    </row>
    <row r="56" spans="1:18" ht="30.75" customHeight="1">
      <c r="A56" s="67" t="s">
        <v>75</v>
      </c>
      <c r="B56" s="60"/>
      <c r="C56" s="44"/>
      <c r="D56" s="15"/>
      <c r="E56" s="29"/>
      <c r="F56" s="24"/>
      <c r="G56" s="16">
        <f t="shared" si="1"/>
        <v>0</v>
      </c>
      <c r="H56" s="15">
        <f t="shared" si="5"/>
        <v>0</v>
      </c>
      <c r="I56" s="15">
        <f t="shared" si="2"/>
        <v>0</v>
      </c>
      <c r="J56" s="15">
        <f t="shared" si="6"/>
        <v>0</v>
      </c>
      <c r="K56" s="3"/>
      <c r="L56" s="15"/>
      <c r="M56" s="15">
        <f t="shared" si="7"/>
        <v>0</v>
      </c>
      <c r="N56" s="29">
        <f t="shared" si="3"/>
        <v>0</v>
      </c>
      <c r="O56" s="15">
        <f t="shared" si="8"/>
        <v>0</v>
      </c>
      <c r="P56" s="15">
        <v>14.15</v>
      </c>
      <c r="Q56" s="3"/>
      <c r="R56" s="3"/>
    </row>
    <row r="57" spans="1:18" ht="67.5" customHeight="1">
      <c r="A57" s="59" t="s">
        <v>76</v>
      </c>
      <c r="B57" s="60"/>
      <c r="C57" s="37">
        <v>2</v>
      </c>
      <c r="D57" s="29" t="e">
        <f>K12</f>
        <v>#REF!</v>
      </c>
      <c r="E57" s="29" t="e">
        <f t="shared" ref="E57:E97" si="9">C57*D57/164.2</f>
        <v>#REF!</v>
      </c>
      <c r="F57" s="24">
        <v>30</v>
      </c>
      <c r="G57" s="29">
        <f t="shared" si="1"/>
        <v>0.5</v>
      </c>
      <c r="H57" s="15" t="e">
        <f t="shared" si="5"/>
        <v>#REF!</v>
      </c>
      <c r="I57" s="15" t="e">
        <f t="shared" si="2"/>
        <v>#REF!</v>
      </c>
      <c r="J57" s="15" t="e">
        <f t="shared" si="6"/>
        <v>#REF!</v>
      </c>
      <c r="K57" s="3"/>
      <c r="L57" s="15"/>
      <c r="M57" s="15" t="e">
        <f t="shared" si="7"/>
        <v>#REF!</v>
      </c>
      <c r="N57" s="29" t="e">
        <f t="shared" si="3"/>
        <v>#REF!</v>
      </c>
      <c r="O57" s="15" t="e">
        <f t="shared" si="8"/>
        <v>#REF!</v>
      </c>
      <c r="P57" s="15"/>
      <c r="Q57" s="13">
        <v>1</v>
      </c>
      <c r="R57" s="29">
        <f t="shared" si="4"/>
        <v>0</v>
      </c>
    </row>
    <row r="58" spans="1:18" ht="20.25" customHeight="1">
      <c r="A58" s="59" t="s">
        <v>77</v>
      </c>
      <c r="B58" s="60"/>
      <c r="C58" s="37">
        <v>3</v>
      </c>
      <c r="D58" s="29" t="e">
        <f>K12</f>
        <v>#REF!</v>
      </c>
      <c r="E58" s="29" t="e">
        <f t="shared" si="9"/>
        <v>#REF!</v>
      </c>
      <c r="F58" s="24">
        <v>10</v>
      </c>
      <c r="G58" s="29">
        <f t="shared" si="1"/>
        <v>0.16666666666666666</v>
      </c>
      <c r="H58" s="15" t="e">
        <f t="shared" si="5"/>
        <v>#REF!</v>
      </c>
      <c r="I58" s="15" t="e">
        <f t="shared" si="2"/>
        <v>#REF!</v>
      </c>
      <c r="J58" s="15" t="e">
        <f t="shared" si="6"/>
        <v>#REF!</v>
      </c>
      <c r="K58" s="3"/>
      <c r="L58" s="15"/>
      <c r="M58" s="15" t="e">
        <f t="shared" si="7"/>
        <v>#REF!</v>
      </c>
      <c r="N58" s="29" t="e">
        <f t="shared" si="3"/>
        <v>#REF!</v>
      </c>
      <c r="O58" s="15" t="e">
        <f t="shared" si="8"/>
        <v>#REF!</v>
      </c>
      <c r="P58" s="15">
        <v>169.85</v>
      </c>
      <c r="Q58" s="18">
        <v>144</v>
      </c>
      <c r="R58" s="36">
        <f t="shared" si="4"/>
        <v>24458.399999999998</v>
      </c>
    </row>
    <row r="59" spans="1:18" ht="53.25" customHeight="1">
      <c r="A59" s="59" t="s">
        <v>78</v>
      </c>
      <c r="B59" s="60"/>
      <c r="C59" s="37">
        <v>3</v>
      </c>
      <c r="D59" s="29" t="e">
        <f>K12</f>
        <v>#REF!</v>
      </c>
      <c r="E59" s="29" t="e">
        <f t="shared" si="9"/>
        <v>#REF!</v>
      </c>
      <c r="F59" s="24">
        <v>10</v>
      </c>
      <c r="G59" s="15">
        <f t="shared" si="1"/>
        <v>0.16666666666666666</v>
      </c>
      <c r="H59" s="15" t="e">
        <f t="shared" si="5"/>
        <v>#REF!</v>
      </c>
      <c r="I59" s="15" t="e">
        <f t="shared" si="2"/>
        <v>#REF!</v>
      </c>
      <c r="J59" s="15" t="e">
        <f t="shared" si="6"/>
        <v>#REF!</v>
      </c>
      <c r="K59" s="3"/>
      <c r="L59" s="15"/>
      <c r="M59" s="15" t="e">
        <f t="shared" si="7"/>
        <v>#REF!</v>
      </c>
      <c r="N59" s="29" t="e">
        <f t="shared" si="3"/>
        <v>#REF!</v>
      </c>
      <c r="O59" s="15" t="e">
        <f t="shared" si="8"/>
        <v>#REF!</v>
      </c>
      <c r="P59" s="15">
        <v>84.93</v>
      </c>
      <c r="Q59" s="3">
        <v>365</v>
      </c>
      <c r="R59" s="29">
        <f t="shared" si="4"/>
        <v>30999.45</v>
      </c>
    </row>
    <row r="60" spans="1:18" ht="23.25" customHeight="1">
      <c r="A60" s="59" t="s">
        <v>79</v>
      </c>
      <c r="B60" s="60"/>
      <c r="C60" s="37">
        <v>2</v>
      </c>
      <c r="D60" s="29" t="e">
        <f>K12</f>
        <v>#REF!</v>
      </c>
      <c r="E60" s="29" t="e">
        <f t="shared" si="9"/>
        <v>#REF!</v>
      </c>
      <c r="F60" s="24">
        <v>20</v>
      </c>
      <c r="G60" s="15">
        <f t="shared" si="1"/>
        <v>0.33333333333333331</v>
      </c>
      <c r="H60" s="15" t="e">
        <f t="shared" si="5"/>
        <v>#REF!</v>
      </c>
      <c r="I60" s="15" t="e">
        <f t="shared" si="2"/>
        <v>#REF!</v>
      </c>
      <c r="J60" s="15" t="e">
        <f t="shared" si="6"/>
        <v>#REF!</v>
      </c>
      <c r="K60" s="3"/>
      <c r="L60" s="15"/>
      <c r="M60" s="15" t="e">
        <f t="shared" si="7"/>
        <v>#REF!</v>
      </c>
      <c r="N60" s="29" t="e">
        <f t="shared" si="3"/>
        <v>#REF!</v>
      </c>
      <c r="O60" s="15" t="e">
        <f t="shared" si="8"/>
        <v>#REF!</v>
      </c>
      <c r="P60" s="15">
        <v>28.31</v>
      </c>
      <c r="Q60" s="3">
        <v>24</v>
      </c>
      <c r="R60" s="29">
        <f t="shared" si="4"/>
        <v>679.43999999999994</v>
      </c>
    </row>
    <row r="61" spans="1:18" ht="18.75" customHeight="1">
      <c r="A61" s="61" t="s">
        <v>114</v>
      </c>
      <c r="B61" s="60"/>
      <c r="C61" s="38">
        <v>2</v>
      </c>
      <c r="D61" s="29" t="e">
        <f>K12</f>
        <v>#REF!</v>
      </c>
      <c r="E61" s="29" t="e">
        <f t="shared" si="9"/>
        <v>#REF!</v>
      </c>
      <c r="F61" s="24">
        <v>20</v>
      </c>
      <c r="G61" s="15">
        <f t="shared" si="1"/>
        <v>0.33333333333333331</v>
      </c>
      <c r="H61" s="15" t="e">
        <f t="shared" si="5"/>
        <v>#REF!</v>
      </c>
      <c r="I61" s="15" t="e">
        <f t="shared" si="2"/>
        <v>#REF!</v>
      </c>
      <c r="J61" s="15" t="e">
        <f t="shared" si="6"/>
        <v>#REF!</v>
      </c>
      <c r="K61" s="3"/>
      <c r="L61" s="15"/>
      <c r="M61" s="15" t="e">
        <f t="shared" si="7"/>
        <v>#REF!</v>
      </c>
      <c r="N61" s="29" t="e">
        <f t="shared" si="3"/>
        <v>#REF!</v>
      </c>
      <c r="O61" s="15" t="e">
        <f t="shared" si="8"/>
        <v>#REF!</v>
      </c>
      <c r="P61" s="15">
        <v>56.62</v>
      </c>
      <c r="Q61" s="3">
        <v>1</v>
      </c>
      <c r="R61" s="29">
        <f t="shared" si="4"/>
        <v>56.62</v>
      </c>
    </row>
    <row r="62" spans="1:18" ht="44.25" customHeight="1">
      <c r="A62" s="61" t="s">
        <v>115</v>
      </c>
      <c r="B62" s="60"/>
      <c r="C62" s="38">
        <v>3</v>
      </c>
      <c r="D62" s="29" t="e">
        <f>K12</f>
        <v>#REF!</v>
      </c>
      <c r="E62" s="29" t="e">
        <f t="shared" si="9"/>
        <v>#REF!</v>
      </c>
      <c r="F62" s="24">
        <v>10</v>
      </c>
      <c r="G62" s="15">
        <f t="shared" si="1"/>
        <v>0.16666666666666666</v>
      </c>
      <c r="H62" s="15" t="e">
        <f t="shared" si="5"/>
        <v>#REF!</v>
      </c>
      <c r="I62" s="15" t="e">
        <f t="shared" si="2"/>
        <v>#REF!</v>
      </c>
      <c r="J62" s="15" t="e">
        <f t="shared" si="6"/>
        <v>#REF!</v>
      </c>
      <c r="K62" s="3"/>
      <c r="L62" s="15"/>
      <c r="M62" s="15" t="e">
        <f t="shared" si="7"/>
        <v>#REF!</v>
      </c>
      <c r="N62" s="29" t="e">
        <f t="shared" si="3"/>
        <v>#REF!</v>
      </c>
      <c r="O62" s="15" t="e">
        <f t="shared" si="8"/>
        <v>#REF!</v>
      </c>
      <c r="P62" s="15">
        <v>56.62</v>
      </c>
      <c r="Q62" s="3">
        <v>365</v>
      </c>
      <c r="R62" s="29">
        <f t="shared" si="4"/>
        <v>20666.3</v>
      </c>
    </row>
    <row r="63" spans="1:18" ht="17.25" customHeight="1">
      <c r="A63" s="59" t="s">
        <v>116</v>
      </c>
      <c r="B63" s="60"/>
      <c r="C63" s="37">
        <v>3</v>
      </c>
      <c r="D63" s="29" t="e">
        <f>K12</f>
        <v>#REF!</v>
      </c>
      <c r="E63" s="29" t="e">
        <f t="shared" si="9"/>
        <v>#REF!</v>
      </c>
      <c r="F63" s="24">
        <v>5</v>
      </c>
      <c r="G63" s="15">
        <f t="shared" si="1"/>
        <v>8.3333333333333329E-2</v>
      </c>
      <c r="H63" s="15" t="e">
        <f t="shared" si="5"/>
        <v>#REF!</v>
      </c>
      <c r="I63" s="15" t="e">
        <f t="shared" si="2"/>
        <v>#REF!</v>
      </c>
      <c r="J63" s="15" t="e">
        <f t="shared" si="6"/>
        <v>#REF!</v>
      </c>
      <c r="K63" s="3"/>
      <c r="L63" s="15"/>
      <c r="M63" s="15" t="e">
        <f t="shared" si="7"/>
        <v>#REF!</v>
      </c>
      <c r="N63" s="29" t="e">
        <f t="shared" si="3"/>
        <v>#REF!</v>
      </c>
      <c r="O63" s="15" t="e">
        <f t="shared" si="8"/>
        <v>#REF!</v>
      </c>
      <c r="P63" s="15">
        <v>28.31</v>
      </c>
      <c r="Q63" s="3">
        <v>12</v>
      </c>
      <c r="R63" s="29">
        <f t="shared" si="4"/>
        <v>339.71999999999997</v>
      </c>
    </row>
    <row r="64" spans="1:18" ht="24.75" customHeight="1">
      <c r="A64" s="59" t="s">
        <v>80</v>
      </c>
      <c r="B64" s="60"/>
      <c r="C64" s="37">
        <v>3</v>
      </c>
      <c r="D64" s="29" t="e">
        <f>K12</f>
        <v>#REF!</v>
      </c>
      <c r="E64" s="29" t="e">
        <f t="shared" si="9"/>
        <v>#REF!</v>
      </c>
      <c r="F64" s="24">
        <v>10</v>
      </c>
      <c r="G64" s="15">
        <f t="shared" si="1"/>
        <v>0.16666666666666666</v>
      </c>
      <c r="H64" s="15" t="e">
        <f t="shared" si="5"/>
        <v>#REF!</v>
      </c>
      <c r="I64" s="15" t="e">
        <f t="shared" si="2"/>
        <v>#REF!</v>
      </c>
      <c r="J64" s="15" t="e">
        <f t="shared" si="6"/>
        <v>#REF!</v>
      </c>
      <c r="K64" s="3"/>
      <c r="L64" s="15"/>
      <c r="M64" s="15" t="e">
        <f t="shared" si="7"/>
        <v>#REF!</v>
      </c>
      <c r="N64" s="29" t="e">
        <f t="shared" si="3"/>
        <v>#REF!</v>
      </c>
      <c r="O64" s="15" t="e">
        <f t="shared" si="8"/>
        <v>#REF!</v>
      </c>
      <c r="P64" s="15">
        <v>14.15</v>
      </c>
      <c r="Q64" s="3">
        <v>4</v>
      </c>
      <c r="R64" s="29">
        <f t="shared" si="4"/>
        <v>56.6</v>
      </c>
    </row>
    <row r="65" spans="1:18" ht="18.75" customHeight="1">
      <c r="A65" s="59" t="s">
        <v>81</v>
      </c>
      <c r="B65" s="60"/>
      <c r="C65" s="37">
        <v>2</v>
      </c>
      <c r="D65" s="29" t="e">
        <f>K12</f>
        <v>#REF!</v>
      </c>
      <c r="E65" s="29" t="e">
        <f t="shared" si="9"/>
        <v>#REF!</v>
      </c>
      <c r="F65" s="24">
        <v>10</v>
      </c>
      <c r="G65" s="15">
        <f t="shared" si="1"/>
        <v>0.16666666666666666</v>
      </c>
      <c r="H65" s="15" t="e">
        <f t="shared" si="5"/>
        <v>#REF!</v>
      </c>
      <c r="I65" s="15" t="e">
        <f t="shared" si="2"/>
        <v>#REF!</v>
      </c>
      <c r="J65" s="15" t="e">
        <f t="shared" si="6"/>
        <v>#REF!</v>
      </c>
      <c r="K65" s="3"/>
      <c r="L65" s="15"/>
      <c r="M65" s="15" t="e">
        <f t="shared" si="7"/>
        <v>#REF!</v>
      </c>
      <c r="N65" s="29" t="e">
        <f t="shared" si="3"/>
        <v>#REF!</v>
      </c>
      <c r="O65" s="15" t="e">
        <f t="shared" si="8"/>
        <v>#REF!</v>
      </c>
      <c r="P65" s="15">
        <v>28.31</v>
      </c>
      <c r="Q65" s="3">
        <v>4</v>
      </c>
      <c r="R65" s="29">
        <f t="shared" si="4"/>
        <v>113.24</v>
      </c>
    </row>
    <row r="66" spans="1:18" ht="38.25" customHeight="1">
      <c r="A66" s="61" t="s">
        <v>117</v>
      </c>
      <c r="B66" s="60"/>
      <c r="C66" s="38">
        <v>4</v>
      </c>
      <c r="D66" s="29" t="e">
        <f>K12</f>
        <v>#REF!</v>
      </c>
      <c r="E66" s="29" t="e">
        <f t="shared" si="9"/>
        <v>#REF!</v>
      </c>
      <c r="F66" s="24">
        <v>210</v>
      </c>
      <c r="G66" s="15">
        <f t="shared" si="1"/>
        <v>3.5</v>
      </c>
      <c r="H66" s="15" t="e">
        <f t="shared" si="5"/>
        <v>#REF!</v>
      </c>
      <c r="I66" s="15" t="e">
        <f t="shared" si="2"/>
        <v>#REF!</v>
      </c>
      <c r="J66" s="15" t="e">
        <f t="shared" si="6"/>
        <v>#REF!</v>
      </c>
      <c r="K66" s="3"/>
      <c r="L66" s="15"/>
      <c r="M66" s="15" t="e">
        <f t="shared" si="7"/>
        <v>#REF!</v>
      </c>
      <c r="N66" s="29" t="e">
        <f t="shared" si="3"/>
        <v>#REF!</v>
      </c>
      <c r="O66" s="15" t="e">
        <f t="shared" si="8"/>
        <v>#REF!</v>
      </c>
      <c r="P66" s="15">
        <v>28.31</v>
      </c>
      <c r="Q66" s="3">
        <v>1</v>
      </c>
      <c r="R66" s="29">
        <f t="shared" si="4"/>
        <v>28.31</v>
      </c>
    </row>
    <row r="67" spans="1:18" ht="37.5" customHeight="1">
      <c r="A67" s="59" t="s">
        <v>82</v>
      </c>
      <c r="B67" s="60"/>
      <c r="C67" s="37">
        <v>5</v>
      </c>
      <c r="D67" s="29" t="e">
        <f>K12</f>
        <v>#REF!</v>
      </c>
      <c r="E67" s="29" t="e">
        <f t="shared" si="9"/>
        <v>#REF!</v>
      </c>
      <c r="F67" s="24">
        <v>60</v>
      </c>
      <c r="G67" s="15">
        <f t="shared" si="1"/>
        <v>1</v>
      </c>
      <c r="H67" s="15" t="e">
        <f t="shared" si="5"/>
        <v>#REF!</v>
      </c>
      <c r="I67" s="15" t="e">
        <f t="shared" si="2"/>
        <v>#REF!</v>
      </c>
      <c r="J67" s="15" t="e">
        <f t="shared" si="6"/>
        <v>#REF!</v>
      </c>
      <c r="K67" s="3"/>
      <c r="L67" s="15">
        <f>K67*G67</f>
        <v>0</v>
      </c>
      <c r="M67" s="15" t="e">
        <f t="shared" si="7"/>
        <v>#REF!</v>
      </c>
      <c r="N67" s="29" t="e">
        <f t="shared" si="3"/>
        <v>#REF!</v>
      </c>
      <c r="O67" s="15" t="e">
        <f t="shared" si="8"/>
        <v>#REF!</v>
      </c>
      <c r="P67" s="15">
        <v>594.48</v>
      </c>
      <c r="Q67" s="3">
        <v>12</v>
      </c>
      <c r="R67" s="29">
        <f t="shared" si="4"/>
        <v>7133.76</v>
      </c>
    </row>
    <row r="68" spans="1:18" ht="19.5" customHeight="1">
      <c r="A68" s="59" t="s">
        <v>83</v>
      </c>
      <c r="B68" s="60"/>
      <c r="C68" s="37">
        <v>2</v>
      </c>
      <c r="D68" s="29" t="e">
        <f>K12</f>
        <v>#REF!</v>
      </c>
      <c r="E68" s="29" t="e">
        <f t="shared" si="9"/>
        <v>#REF!</v>
      </c>
      <c r="F68" s="24">
        <v>30</v>
      </c>
      <c r="G68" s="15">
        <f t="shared" si="1"/>
        <v>0.5</v>
      </c>
      <c r="H68" s="15" t="e">
        <f t="shared" si="5"/>
        <v>#REF!</v>
      </c>
      <c r="I68" s="15" t="e">
        <f t="shared" si="2"/>
        <v>#REF!</v>
      </c>
      <c r="J68" s="15" t="e">
        <f t="shared" si="6"/>
        <v>#REF!</v>
      </c>
      <c r="K68" s="3"/>
      <c r="L68" s="15"/>
      <c r="M68" s="15" t="e">
        <f t="shared" si="7"/>
        <v>#REF!</v>
      </c>
      <c r="N68" s="29" t="e">
        <f t="shared" si="3"/>
        <v>#REF!</v>
      </c>
      <c r="O68" s="15" t="e">
        <f t="shared" si="8"/>
        <v>#REF!</v>
      </c>
      <c r="P68" s="15">
        <v>169.85</v>
      </c>
      <c r="Q68" s="3">
        <v>12</v>
      </c>
      <c r="R68" s="29">
        <f t="shared" si="4"/>
        <v>2038.1999999999998</v>
      </c>
    </row>
    <row r="69" spans="1:18" ht="22.5" customHeight="1">
      <c r="A69" s="59" t="s">
        <v>84</v>
      </c>
      <c r="B69" s="60"/>
      <c r="C69" s="37">
        <v>3</v>
      </c>
      <c r="D69" s="29" t="e">
        <f>K12</f>
        <v>#REF!</v>
      </c>
      <c r="E69" s="29" t="e">
        <f t="shared" si="9"/>
        <v>#REF!</v>
      </c>
      <c r="F69" s="24">
        <v>120</v>
      </c>
      <c r="G69" s="29">
        <f t="shared" si="1"/>
        <v>2</v>
      </c>
      <c r="H69" s="15" t="e">
        <f t="shared" si="5"/>
        <v>#REF!</v>
      </c>
      <c r="I69" s="15" t="e">
        <f t="shared" si="2"/>
        <v>#REF!</v>
      </c>
      <c r="J69" s="15" t="e">
        <f t="shared" si="6"/>
        <v>#REF!</v>
      </c>
      <c r="K69" s="3"/>
      <c r="L69" s="15"/>
      <c r="M69" s="15" t="e">
        <f t="shared" si="7"/>
        <v>#REF!</v>
      </c>
      <c r="N69" s="29" t="e">
        <f t="shared" si="3"/>
        <v>#REF!</v>
      </c>
      <c r="O69" s="15" t="e">
        <f t="shared" si="8"/>
        <v>#REF!</v>
      </c>
      <c r="P69" s="15">
        <v>169.85</v>
      </c>
      <c r="Q69" s="3">
        <v>1</v>
      </c>
      <c r="R69" s="29">
        <f t="shared" si="4"/>
        <v>169.85</v>
      </c>
    </row>
    <row r="70" spans="1:18" ht="23.25" customHeight="1">
      <c r="A70" s="59" t="s">
        <v>85</v>
      </c>
      <c r="B70" s="60"/>
      <c r="C70" s="37">
        <v>3</v>
      </c>
      <c r="D70" s="29" t="e">
        <f>K12</f>
        <v>#REF!</v>
      </c>
      <c r="E70" s="29" t="e">
        <f t="shared" si="9"/>
        <v>#REF!</v>
      </c>
      <c r="F70" s="24">
        <v>30</v>
      </c>
      <c r="G70" s="29">
        <f t="shared" si="1"/>
        <v>0.5</v>
      </c>
      <c r="H70" s="15" t="e">
        <f t="shared" si="5"/>
        <v>#REF!</v>
      </c>
      <c r="I70" s="15" t="e">
        <f t="shared" si="2"/>
        <v>#REF!</v>
      </c>
      <c r="J70" s="15" t="e">
        <f t="shared" si="6"/>
        <v>#REF!</v>
      </c>
      <c r="K70" s="3"/>
      <c r="L70" s="15"/>
      <c r="M70" s="15" t="e">
        <f t="shared" si="7"/>
        <v>#REF!</v>
      </c>
      <c r="N70" s="29" t="e">
        <f t="shared" si="3"/>
        <v>#REF!</v>
      </c>
      <c r="O70" s="15" t="e">
        <f t="shared" si="8"/>
        <v>#REF!</v>
      </c>
      <c r="P70" s="15">
        <v>339.7</v>
      </c>
      <c r="Q70" s="3">
        <v>1</v>
      </c>
      <c r="R70" s="29">
        <f t="shared" si="4"/>
        <v>339.7</v>
      </c>
    </row>
    <row r="71" spans="1:18" ht="72.75" customHeight="1">
      <c r="A71" s="59" t="s">
        <v>86</v>
      </c>
      <c r="B71" s="60"/>
      <c r="C71" s="37">
        <v>4</v>
      </c>
      <c r="D71" s="29" t="e">
        <f>K12</f>
        <v>#REF!</v>
      </c>
      <c r="E71" s="29" t="e">
        <f t="shared" si="9"/>
        <v>#REF!</v>
      </c>
      <c r="F71" s="24">
        <v>120</v>
      </c>
      <c r="G71" s="16">
        <f t="shared" si="1"/>
        <v>2</v>
      </c>
      <c r="H71" s="15" t="e">
        <f t="shared" si="5"/>
        <v>#REF!</v>
      </c>
      <c r="I71" s="15" t="e">
        <f t="shared" si="2"/>
        <v>#REF!</v>
      </c>
      <c r="J71" s="15" t="e">
        <f t="shared" si="6"/>
        <v>#REF!</v>
      </c>
      <c r="K71" s="3">
        <v>3.98</v>
      </c>
      <c r="L71" s="15">
        <f>K71*G71</f>
        <v>7.96</v>
      </c>
      <c r="M71" s="15" t="e">
        <f t="shared" si="7"/>
        <v>#REF!</v>
      </c>
      <c r="N71" s="29" t="e">
        <f t="shared" si="3"/>
        <v>#REF!</v>
      </c>
      <c r="O71" s="15" t="e">
        <f t="shared" si="8"/>
        <v>#REF!</v>
      </c>
      <c r="P71" s="15">
        <v>84.93</v>
      </c>
      <c r="Q71" s="3">
        <v>1</v>
      </c>
      <c r="R71" s="29">
        <f t="shared" si="4"/>
        <v>84.93</v>
      </c>
    </row>
    <row r="72" spans="1:18" ht="28.5" customHeight="1">
      <c r="A72" s="59" t="s">
        <v>87</v>
      </c>
      <c r="B72" s="60"/>
      <c r="C72" s="37">
        <v>2</v>
      </c>
      <c r="D72" s="29" t="e">
        <f>K12</f>
        <v>#REF!</v>
      </c>
      <c r="E72" s="29" t="e">
        <f t="shared" si="9"/>
        <v>#REF!</v>
      </c>
      <c r="F72" s="24">
        <v>10</v>
      </c>
      <c r="G72" s="15">
        <f t="shared" si="1"/>
        <v>0.16666666666666666</v>
      </c>
      <c r="H72" s="15" t="e">
        <f t="shared" si="5"/>
        <v>#REF!</v>
      </c>
      <c r="I72" s="15" t="e">
        <f t="shared" si="2"/>
        <v>#REF!</v>
      </c>
      <c r="J72" s="15" t="e">
        <f t="shared" si="6"/>
        <v>#REF!</v>
      </c>
      <c r="K72" s="3"/>
      <c r="L72" s="15">
        <f>K72*G72</f>
        <v>0</v>
      </c>
      <c r="M72" s="15" t="e">
        <f t="shared" si="7"/>
        <v>#REF!</v>
      </c>
      <c r="N72" s="29" t="e">
        <f t="shared" si="3"/>
        <v>#REF!</v>
      </c>
      <c r="O72" s="15" t="e">
        <f t="shared" si="8"/>
        <v>#REF!</v>
      </c>
      <c r="P72" s="15">
        <v>350.57</v>
      </c>
      <c r="Q72" s="3">
        <v>4</v>
      </c>
      <c r="R72" s="29">
        <f t="shared" si="4"/>
        <v>1402.28</v>
      </c>
    </row>
    <row r="73" spans="1:18" ht="73.5" customHeight="1">
      <c r="A73" s="59" t="s">
        <v>88</v>
      </c>
      <c r="B73" s="60"/>
      <c r="C73" s="37">
        <v>3</v>
      </c>
      <c r="D73" s="29" t="e">
        <f>K12</f>
        <v>#REF!</v>
      </c>
      <c r="E73" s="29" t="e">
        <f t="shared" si="9"/>
        <v>#REF!</v>
      </c>
      <c r="F73" s="24">
        <v>120</v>
      </c>
      <c r="G73" s="15">
        <f t="shared" si="1"/>
        <v>2</v>
      </c>
      <c r="H73" s="15" t="e">
        <f t="shared" si="5"/>
        <v>#REF!</v>
      </c>
      <c r="I73" s="15" t="e">
        <f t="shared" si="2"/>
        <v>#REF!</v>
      </c>
      <c r="J73" s="15" t="e">
        <f t="shared" si="6"/>
        <v>#REF!</v>
      </c>
      <c r="K73" s="3"/>
      <c r="L73" s="15"/>
      <c r="M73" s="15" t="e">
        <f t="shared" si="7"/>
        <v>#REF!</v>
      </c>
      <c r="N73" s="29" t="e">
        <f t="shared" si="3"/>
        <v>#REF!</v>
      </c>
      <c r="O73" s="15" t="e">
        <f t="shared" si="8"/>
        <v>#REF!</v>
      </c>
      <c r="P73" s="15">
        <v>28.31</v>
      </c>
      <c r="Q73" s="3">
        <v>1</v>
      </c>
      <c r="R73" s="29">
        <f t="shared" si="4"/>
        <v>28.31</v>
      </c>
    </row>
    <row r="74" spans="1:18" ht="31.5" customHeight="1">
      <c r="A74" s="59" t="s">
        <v>89</v>
      </c>
      <c r="B74" s="60"/>
      <c r="C74" s="37">
        <v>4</v>
      </c>
      <c r="D74" s="29" t="e">
        <f>K12</f>
        <v>#REF!</v>
      </c>
      <c r="E74" s="29" t="e">
        <f t="shared" si="9"/>
        <v>#REF!</v>
      </c>
      <c r="F74" s="24">
        <v>30</v>
      </c>
      <c r="G74" s="15">
        <f t="shared" si="1"/>
        <v>0.5</v>
      </c>
      <c r="H74" s="15" t="e">
        <f t="shared" si="5"/>
        <v>#REF!</v>
      </c>
      <c r="I74" s="15" t="e">
        <f t="shared" si="2"/>
        <v>#REF!</v>
      </c>
      <c r="J74" s="15" t="e">
        <f t="shared" si="6"/>
        <v>#REF!</v>
      </c>
      <c r="K74" s="3"/>
      <c r="L74" s="15"/>
      <c r="M74" s="15" t="e">
        <f t="shared" si="7"/>
        <v>#REF!</v>
      </c>
      <c r="N74" s="29" t="e">
        <f t="shared" si="3"/>
        <v>#REF!</v>
      </c>
      <c r="O74" s="15" t="e">
        <f t="shared" si="8"/>
        <v>#REF!</v>
      </c>
      <c r="P74" s="15">
        <v>339.7</v>
      </c>
      <c r="Q74" s="3">
        <v>12</v>
      </c>
      <c r="R74" s="29">
        <f t="shared" si="4"/>
        <v>4076.3999999999996</v>
      </c>
    </row>
    <row r="75" spans="1:18" ht="30" customHeight="1">
      <c r="A75" s="59" t="s">
        <v>90</v>
      </c>
      <c r="B75" s="60"/>
      <c r="C75" s="37">
        <v>2</v>
      </c>
      <c r="D75" s="29" t="e">
        <f>K12</f>
        <v>#REF!</v>
      </c>
      <c r="E75" s="29" t="e">
        <f t="shared" si="9"/>
        <v>#REF!</v>
      </c>
      <c r="F75" s="24">
        <v>120</v>
      </c>
      <c r="G75" s="15">
        <f t="shared" si="1"/>
        <v>2</v>
      </c>
      <c r="H75" s="15" t="e">
        <f t="shared" si="5"/>
        <v>#REF!</v>
      </c>
      <c r="I75" s="15" t="e">
        <f t="shared" si="2"/>
        <v>#REF!</v>
      </c>
      <c r="J75" s="15" t="e">
        <f t="shared" si="6"/>
        <v>#REF!</v>
      </c>
      <c r="K75" s="3"/>
      <c r="L75" s="15">
        <f>K75*G75</f>
        <v>0</v>
      </c>
      <c r="M75" s="15" t="e">
        <f t="shared" si="7"/>
        <v>#REF!</v>
      </c>
      <c r="N75" s="29" t="e">
        <f t="shared" si="3"/>
        <v>#REF!</v>
      </c>
      <c r="O75" s="15" t="e">
        <f t="shared" si="8"/>
        <v>#REF!</v>
      </c>
      <c r="P75" s="15">
        <v>84.93</v>
      </c>
      <c r="Q75" s="3">
        <v>3</v>
      </c>
      <c r="R75" s="29">
        <f t="shared" si="4"/>
        <v>254.79000000000002</v>
      </c>
    </row>
    <row r="76" spans="1:18" ht="22.5" customHeight="1">
      <c r="A76" s="67" t="s">
        <v>91</v>
      </c>
      <c r="B76" s="60"/>
      <c r="C76" s="44"/>
      <c r="D76" s="15"/>
      <c r="E76" s="29">
        <f t="shared" si="9"/>
        <v>0</v>
      </c>
      <c r="F76" s="24"/>
      <c r="G76" s="16">
        <f t="shared" si="1"/>
        <v>0</v>
      </c>
      <c r="H76" s="15">
        <f t="shared" si="5"/>
        <v>0</v>
      </c>
      <c r="I76" s="15"/>
      <c r="J76" s="15">
        <f t="shared" si="6"/>
        <v>0</v>
      </c>
      <c r="K76" s="3"/>
      <c r="L76" s="15"/>
      <c r="M76" s="15">
        <f t="shared" si="7"/>
        <v>0</v>
      </c>
      <c r="N76" s="29">
        <f t="shared" si="3"/>
        <v>0</v>
      </c>
      <c r="O76" s="15">
        <f t="shared" si="8"/>
        <v>0</v>
      </c>
      <c r="P76" s="15">
        <v>339.7</v>
      </c>
      <c r="Q76" s="3"/>
      <c r="R76" s="29">
        <f t="shared" si="4"/>
        <v>0</v>
      </c>
    </row>
    <row r="77" spans="1:18" ht="30" customHeight="1">
      <c r="A77" s="59" t="s">
        <v>118</v>
      </c>
      <c r="B77" s="60"/>
      <c r="C77" s="37">
        <v>1</v>
      </c>
      <c r="D77" s="29" t="e">
        <f>K12</f>
        <v>#REF!</v>
      </c>
      <c r="E77" s="29" t="e">
        <f t="shared" si="9"/>
        <v>#REF!</v>
      </c>
      <c r="F77" s="24">
        <v>15</v>
      </c>
      <c r="G77" s="15">
        <f t="shared" si="1"/>
        <v>0.25</v>
      </c>
      <c r="H77" s="15" t="e">
        <f t="shared" si="5"/>
        <v>#REF!</v>
      </c>
      <c r="I77" s="15" t="e">
        <f t="shared" si="2"/>
        <v>#REF!</v>
      </c>
      <c r="J77" s="15" t="e">
        <f t="shared" si="6"/>
        <v>#REF!</v>
      </c>
      <c r="K77" s="3"/>
      <c r="L77" s="15"/>
      <c r="M77" s="15" t="e">
        <f t="shared" si="7"/>
        <v>#REF!</v>
      </c>
      <c r="N77" s="29" t="e">
        <f t="shared" si="3"/>
        <v>#REF!</v>
      </c>
      <c r="O77" s="15" t="e">
        <f t="shared" si="8"/>
        <v>#REF!</v>
      </c>
      <c r="P77" s="15"/>
      <c r="Q77" s="3">
        <v>2</v>
      </c>
      <c r="R77" s="29">
        <f t="shared" si="4"/>
        <v>0</v>
      </c>
    </row>
    <row r="78" spans="1:18" ht="24" customHeight="1">
      <c r="A78" s="67" t="s">
        <v>92</v>
      </c>
      <c r="B78" s="60"/>
      <c r="C78" s="48"/>
      <c r="D78" s="15"/>
      <c r="E78" s="29">
        <f t="shared" si="9"/>
        <v>0</v>
      </c>
      <c r="F78" s="24"/>
      <c r="G78" s="16">
        <f t="shared" si="1"/>
        <v>0</v>
      </c>
      <c r="H78" s="15">
        <f t="shared" si="5"/>
        <v>0</v>
      </c>
      <c r="I78" s="15"/>
      <c r="J78" s="15">
        <f t="shared" si="6"/>
        <v>0</v>
      </c>
      <c r="K78" s="3"/>
      <c r="L78" s="15"/>
      <c r="M78" s="15">
        <f t="shared" si="7"/>
        <v>0</v>
      </c>
      <c r="N78" s="29">
        <f t="shared" si="3"/>
        <v>0</v>
      </c>
      <c r="O78" s="15">
        <f t="shared" si="8"/>
        <v>0</v>
      </c>
      <c r="P78" s="15">
        <v>42.46</v>
      </c>
      <c r="Q78" s="3"/>
      <c r="R78" s="29">
        <f t="shared" si="4"/>
        <v>0</v>
      </c>
    </row>
    <row r="79" spans="1:18" ht="27" customHeight="1">
      <c r="A79" s="59" t="s">
        <v>119</v>
      </c>
      <c r="B79" s="60"/>
      <c r="C79" s="37">
        <v>3</v>
      </c>
      <c r="D79" s="29" t="e">
        <f>K12</f>
        <v>#REF!</v>
      </c>
      <c r="E79" s="29" t="e">
        <f t="shared" si="9"/>
        <v>#REF!</v>
      </c>
      <c r="F79" s="24">
        <v>5</v>
      </c>
      <c r="G79" s="15">
        <f t="shared" si="1"/>
        <v>8.3333333333333329E-2</v>
      </c>
      <c r="H79" s="15" t="e">
        <f t="shared" si="5"/>
        <v>#REF!</v>
      </c>
      <c r="I79" s="15" t="e">
        <f>E79*0.302</f>
        <v>#REF!</v>
      </c>
      <c r="J79" s="15" t="e">
        <f t="shared" si="6"/>
        <v>#REF!</v>
      </c>
      <c r="K79" s="3"/>
      <c r="L79" s="15"/>
      <c r="M79" s="15" t="e">
        <f t="shared" si="7"/>
        <v>#REF!</v>
      </c>
      <c r="N79" s="29" t="e">
        <f t="shared" si="3"/>
        <v>#REF!</v>
      </c>
      <c r="O79" s="15" t="e">
        <f t="shared" si="8"/>
        <v>#REF!</v>
      </c>
      <c r="P79" s="15"/>
      <c r="Q79" s="3">
        <v>12</v>
      </c>
      <c r="R79" s="29">
        <f t="shared" si="4"/>
        <v>0</v>
      </c>
    </row>
    <row r="80" spans="1:18" ht="21" customHeight="1">
      <c r="A80" s="59" t="s">
        <v>120</v>
      </c>
      <c r="B80" s="60"/>
      <c r="C80" s="37">
        <v>3</v>
      </c>
      <c r="D80" s="29" t="e">
        <f>K12</f>
        <v>#REF!</v>
      </c>
      <c r="E80" s="29" t="e">
        <f t="shared" si="9"/>
        <v>#REF!</v>
      </c>
      <c r="F80" s="24">
        <v>5</v>
      </c>
      <c r="G80" s="15">
        <f t="shared" si="1"/>
        <v>8.3333333333333329E-2</v>
      </c>
      <c r="H80" s="15" t="e">
        <f t="shared" si="5"/>
        <v>#REF!</v>
      </c>
      <c r="I80" s="15" t="e">
        <f t="shared" si="2"/>
        <v>#REF!</v>
      </c>
      <c r="J80" s="15" t="e">
        <f t="shared" si="6"/>
        <v>#REF!</v>
      </c>
      <c r="K80" s="3"/>
      <c r="L80" s="15"/>
      <c r="M80" s="15" t="e">
        <f t="shared" si="7"/>
        <v>#REF!</v>
      </c>
      <c r="N80" s="29" t="e">
        <f t="shared" si="3"/>
        <v>#REF!</v>
      </c>
      <c r="O80" s="15" t="e">
        <f t="shared" si="8"/>
        <v>#REF!</v>
      </c>
      <c r="P80" s="15">
        <v>14.15</v>
      </c>
      <c r="Q80" s="3">
        <v>156</v>
      </c>
      <c r="R80" s="29">
        <f t="shared" si="4"/>
        <v>2207.4</v>
      </c>
    </row>
    <row r="81" spans="1:18" ht="31.5" customHeight="1">
      <c r="A81" s="59" t="s">
        <v>121</v>
      </c>
      <c r="B81" s="60"/>
      <c r="C81" s="37">
        <v>3</v>
      </c>
      <c r="D81" s="29" t="e">
        <f>K12</f>
        <v>#REF!</v>
      </c>
      <c r="E81" s="29" t="e">
        <f t="shared" si="9"/>
        <v>#REF!</v>
      </c>
      <c r="F81" s="24">
        <v>10</v>
      </c>
      <c r="G81" s="15">
        <f t="shared" si="1"/>
        <v>0.16666666666666666</v>
      </c>
      <c r="H81" s="15" t="e">
        <f t="shared" si="5"/>
        <v>#REF!</v>
      </c>
      <c r="I81" s="15" t="e">
        <f t="shared" si="2"/>
        <v>#REF!</v>
      </c>
      <c r="J81" s="15" t="e">
        <f t="shared" si="6"/>
        <v>#REF!</v>
      </c>
      <c r="K81" s="3"/>
      <c r="L81" s="15"/>
      <c r="M81" s="15" t="e">
        <f t="shared" si="7"/>
        <v>#REF!</v>
      </c>
      <c r="N81" s="29" t="e">
        <f t="shared" si="3"/>
        <v>#REF!</v>
      </c>
      <c r="O81" s="15" t="e">
        <f t="shared" si="8"/>
        <v>#REF!</v>
      </c>
      <c r="P81" s="15">
        <v>14.15</v>
      </c>
      <c r="Q81" s="3">
        <v>4</v>
      </c>
      <c r="R81" s="29">
        <f t="shared" si="4"/>
        <v>56.6</v>
      </c>
    </row>
    <row r="82" spans="1:18" ht="27.75" customHeight="1">
      <c r="A82" s="59" t="s">
        <v>122</v>
      </c>
      <c r="B82" s="60"/>
      <c r="C82" s="37">
        <v>3</v>
      </c>
      <c r="D82" s="29" t="e">
        <f>K12</f>
        <v>#REF!</v>
      </c>
      <c r="E82" s="29" t="e">
        <f t="shared" si="9"/>
        <v>#REF!</v>
      </c>
      <c r="F82" s="24">
        <v>10</v>
      </c>
      <c r="G82" s="15">
        <f t="shared" si="1"/>
        <v>0.16666666666666666</v>
      </c>
      <c r="H82" s="15" t="e">
        <f t="shared" si="5"/>
        <v>#REF!</v>
      </c>
      <c r="I82" s="15" t="e">
        <f t="shared" si="2"/>
        <v>#REF!</v>
      </c>
      <c r="J82" s="15" t="e">
        <f t="shared" si="6"/>
        <v>#REF!</v>
      </c>
      <c r="K82" s="3"/>
      <c r="L82" s="15"/>
      <c r="M82" s="15" t="e">
        <f t="shared" si="7"/>
        <v>#REF!</v>
      </c>
      <c r="N82" s="29" t="e">
        <f t="shared" si="3"/>
        <v>#REF!</v>
      </c>
      <c r="O82" s="15" t="e">
        <f t="shared" si="8"/>
        <v>#REF!</v>
      </c>
      <c r="P82" s="15">
        <v>28.31</v>
      </c>
      <c r="Q82" s="3">
        <v>2</v>
      </c>
      <c r="R82" s="29">
        <f t="shared" si="4"/>
        <v>56.62</v>
      </c>
    </row>
    <row r="83" spans="1:18" ht="19.5" customHeight="1">
      <c r="A83" s="67" t="s">
        <v>93</v>
      </c>
      <c r="B83" s="60"/>
      <c r="C83" s="48"/>
      <c r="D83" s="15"/>
      <c r="E83" s="29">
        <f t="shared" si="9"/>
        <v>0</v>
      </c>
      <c r="F83" s="24"/>
      <c r="G83" s="16">
        <f t="shared" si="1"/>
        <v>0</v>
      </c>
      <c r="H83" s="15">
        <f t="shared" si="5"/>
        <v>0</v>
      </c>
      <c r="I83" s="15">
        <f t="shared" si="2"/>
        <v>0</v>
      </c>
      <c r="J83" s="15">
        <f t="shared" si="6"/>
        <v>0</v>
      </c>
      <c r="K83" s="3"/>
      <c r="L83" s="15"/>
      <c r="M83" s="15">
        <f t="shared" si="7"/>
        <v>0</v>
      </c>
      <c r="N83" s="29">
        <f t="shared" si="3"/>
        <v>0</v>
      </c>
      <c r="O83" s="15">
        <f t="shared" si="8"/>
        <v>0</v>
      </c>
      <c r="P83" s="15">
        <v>28.31</v>
      </c>
      <c r="Q83" s="3"/>
      <c r="R83" s="29">
        <f t="shared" si="4"/>
        <v>0</v>
      </c>
    </row>
    <row r="84" spans="1:18" ht="36" customHeight="1">
      <c r="A84" s="59" t="s">
        <v>123</v>
      </c>
      <c r="B84" s="60"/>
      <c r="C84" s="37">
        <v>4</v>
      </c>
      <c r="D84" s="29" t="e">
        <f>K12</f>
        <v>#REF!</v>
      </c>
      <c r="E84" s="29" t="e">
        <f t="shared" si="9"/>
        <v>#REF!</v>
      </c>
      <c r="F84" s="24">
        <v>20</v>
      </c>
      <c r="G84" s="15">
        <f t="shared" si="1"/>
        <v>0.33333333333333331</v>
      </c>
      <c r="H84" s="15" t="e">
        <f t="shared" si="5"/>
        <v>#REF!</v>
      </c>
      <c r="I84" s="15" t="e">
        <f t="shared" si="2"/>
        <v>#REF!</v>
      </c>
      <c r="J84" s="15" t="e">
        <f t="shared" si="6"/>
        <v>#REF!</v>
      </c>
      <c r="K84" s="3"/>
      <c r="L84" s="15"/>
      <c r="M84" s="15" t="e">
        <f t="shared" si="7"/>
        <v>#REF!</v>
      </c>
      <c r="N84" s="29" t="e">
        <f t="shared" si="3"/>
        <v>#REF!</v>
      </c>
      <c r="O84" s="15" t="e">
        <f t="shared" si="8"/>
        <v>#REF!</v>
      </c>
      <c r="P84" s="15"/>
      <c r="Q84" s="3">
        <v>156</v>
      </c>
      <c r="R84" s="29">
        <f t="shared" si="4"/>
        <v>0</v>
      </c>
    </row>
    <row r="85" spans="1:18" ht="21" customHeight="1">
      <c r="A85" s="59" t="s">
        <v>124</v>
      </c>
      <c r="B85" s="60"/>
      <c r="C85" s="37">
        <v>3</v>
      </c>
      <c r="D85" s="29" t="e">
        <f>K12</f>
        <v>#REF!</v>
      </c>
      <c r="E85" s="29" t="e">
        <f t="shared" si="9"/>
        <v>#REF!</v>
      </c>
      <c r="F85" s="24">
        <v>5</v>
      </c>
      <c r="G85" s="15">
        <f t="shared" si="1"/>
        <v>8.3333333333333329E-2</v>
      </c>
      <c r="H85" s="15" t="e">
        <f t="shared" si="5"/>
        <v>#REF!</v>
      </c>
      <c r="I85" s="15" t="e">
        <f t="shared" si="2"/>
        <v>#REF!</v>
      </c>
      <c r="J85" s="15" t="e">
        <f t="shared" si="6"/>
        <v>#REF!</v>
      </c>
      <c r="K85" s="3"/>
      <c r="L85" s="15">
        <f>K85*G85</f>
        <v>0</v>
      </c>
      <c r="M85" s="15" t="e">
        <f t="shared" si="7"/>
        <v>#REF!</v>
      </c>
      <c r="N85" s="29" t="e">
        <f t="shared" si="3"/>
        <v>#REF!</v>
      </c>
      <c r="O85" s="15" t="e">
        <f t="shared" si="8"/>
        <v>#REF!</v>
      </c>
      <c r="P85" s="15">
        <v>56.62</v>
      </c>
      <c r="Q85" s="3">
        <v>4</v>
      </c>
      <c r="R85" s="29">
        <f t="shared" si="4"/>
        <v>226.48</v>
      </c>
    </row>
    <row r="86" spans="1:18" ht="31.5" customHeight="1">
      <c r="A86" s="59" t="s">
        <v>94</v>
      </c>
      <c r="B86" s="60"/>
      <c r="C86" s="37">
        <v>1</v>
      </c>
      <c r="D86" s="29" t="e">
        <f>K12</f>
        <v>#REF!</v>
      </c>
      <c r="E86" s="29" t="e">
        <f t="shared" si="9"/>
        <v>#REF!</v>
      </c>
      <c r="F86" s="24">
        <v>5</v>
      </c>
      <c r="G86" s="15">
        <f t="shared" si="1"/>
        <v>8.3333333333333329E-2</v>
      </c>
      <c r="H86" s="15" t="e">
        <f t="shared" si="5"/>
        <v>#REF!</v>
      </c>
      <c r="I86" s="15" t="e">
        <f t="shared" si="2"/>
        <v>#REF!</v>
      </c>
      <c r="J86" s="15" t="e">
        <f t="shared" si="6"/>
        <v>#REF!</v>
      </c>
      <c r="K86" s="3"/>
      <c r="L86" s="15">
        <f>K86*G86</f>
        <v>0</v>
      </c>
      <c r="M86" s="15" t="e">
        <f t="shared" si="7"/>
        <v>#REF!</v>
      </c>
      <c r="N86" s="29" t="e">
        <f t="shared" si="3"/>
        <v>#REF!</v>
      </c>
      <c r="O86" s="15" t="e">
        <f t="shared" si="8"/>
        <v>#REF!</v>
      </c>
      <c r="P86" s="15">
        <v>14.15</v>
      </c>
      <c r="Q86" s="3">
        <v>2</v>
      </c>
      <c r="R86" s="29">
        <f t="shared" si="4"/>
        <v>28.3</v>
      </c>
    </row>
    <row r="87" spans="1:18" ht="27.75" customHeight="1">
      <c r="A87" s="67" t="s">
        <v>95</v>
      </c>
      <c r="B87" s="60"/>
      <c r="C87" s="44"/>
      <c r="D87" s="15"/>
      <c r="E87" s="29">
        <f t="shared" si="9"/>
        <v>0</v>
      </c>
      <c r="F87" s="24"/>
      <c r="G87" s="16">
        <f t="shared" si="1"/>
        <v>0</v>
      </c>
      <c r="H87" s="15">
        <f t="shared" si="5"/>
        <v>0</v>
      </c>
      <c r="I87" s="15">
        <f t="shared" si="2"/>
        <v>0</v>
      </c>
      <c r="J87" s="15">
        <f t="shared" si="6"/>
        <v>0</v>
      </c>
      <c r="K87" s="3"/>
      <c r="L87" s="15">
        <f>K87*G87</f>
        <v>0</v>
      </c>
      <c r="M87" s="15">
        <f t="shared" si="7"/>
        <v>0</v>
      </c>
      <c r="N87" s="29">
        <f t="shared" si="3"/>
        <v>0</v>
      </c>
      <c r="O87" s="15">
        <f t="shared" si="8"/>
        <v>0</v>
      </c>
      <c r="P87" s="15">
        <v>14.15</v>
      </c>
      <c r="Q87" s="3"/>
      <c r="R87" s="29">
        <f t="shared" si="4"/>
        <v>0</v>
      </c>
    </row>
    <row r="88" spans="1:18" ht="34.5" customHeight="1">
      <c r="A88" s="59" t="s">
        <v>96</v>
      </c>
      <c r="B88" s="60"/>
      <c r="C88" s="37">
        <v>3</v>
      </c>
      <c r="D88" s="29" t="e">
        <f>K12</f>
        <v>#REF!</v>
      </c>
      <c r="E88" s="29" t="e">
        <f t="shared" si="9"/>
        <v>#REF!</v>
      </c>
      <c r="F88" s="24">
        <v>5</v>
      </c>
      <c r="G88" s="15">
        <f t="shared" si="1"/>
        <v>8.3333333333333329E-2</v>
      </c>
      <c r="H88" s="15" t="e">
        <f t="shared" si="5"/>
        <v>#REF!</v>
      </c>
      <c r="I88" s="15" t="e">
        <f t="shared" si="2"/>
        <v>#REF!</v>
      </c>
      <c r="J88" s="15" t="e">
        <f t="shared" si="6"/>
        <v>#REF!</v>
      </c>
      <c r="K88" s="3"/>
      <c r="L88" s="15">
        <f>K88*G88</f>
        <v>0</v>
      </c>
      <c r="M88" s="15" t="e">
        <f t="shared" si="7"/>
        <v>#REF!</v>
      </c>
      <c r="N88" s="29" t="e">
        <f t="shared" si="3"/>
        <v>#REF!</v>
      </c>
      <c r="O88" s="15" t="e">
        <f t="shared" si="8"/>
        <v>#REF!</v>
      </c>
      <c r="P88" s="15"/>
      <c r="Q88" s="3">
        <v>1</v>
      </c>
      <c r="R88" s="29">
        <f t="shared" si="4"/>
        <v>0</v>
      </c>
    </row>
    <row r="89" spans="1:18" ht="18.75" customHeight="1">
      <c r="A89" s="59" t="s">
        <v>97</v>
      </c>
      <c r="B89" s="60"/>
      <c r="C89" s="37">
        <v>2</v>
      </c>
      <c r="D89" s="29" t="e">
        <f>K12</f>
        <v>#REF!</v>
      </c>
      <c r="E89" s="29" t="e">
        <f t="shared" si="9"/>
        <v>#REF!</v>
      </c>
      <c r="F89" s="24">
        <v>5</v>
      </c>
      <c r="G89" s="15">
        <f t="shared" si="1"/>
        <v>8.3333333333333329E-2</v>
      </c>
      <c r="H89" s="15" t="e">
        <f t="shared" si="5"/>
        <v>#REF!</v>
      </c>
      <c r="I89" s="15" t="e">
        <f t="shared" si="2"/>
        <v>#REF!</v>
      </c>
      <c r="J89" s="15" t="e">
        <f t="shared" si="6"/>
        <v>#REF!</v>
      </c>
      <c r="K89" s="3"/>
      <c r="L89" s="15"/>
      <c r="M89" s="15" t="e">
        <f t="shared" si="7"/>
        <v>#REF!</v>
      </c>
      <c r="N89" s="29" t="e">
        <f t="shared" si="3"/>
        <v>#REF!</v>
      </c>
      <c r="O89" s="15" t="e">
        <f t="shared" si="8"/>
        <v>#REF!</v>
      </c>
      <c r="P89" s="15">
        <v>14.15</v>
      </c>
      <c r="Q89" s="3">
        <v>1</v>
      </c>
      <c r="R89" s="29">
        <f t="shared" si="4"/>
        <v>14.15</v>
      </c>
    </row>
    <row r="90" spans="1:18" ht="33" customHeight="1">
      <c r="A90" s="59" t="s">
        <v>125</v>
      </c>
      <c r="B90" s="60"/>
      <c r="C90" s="37">
        <v>2</v>
      </c>
      <c r="D90" s="29" t="e">
        <f>K12</f>
        <v>#REF!</v>
      </c>
      <c r="E90" s="29" t="e">
        <f t="shared" si="9"/>
        <v>#REF!</v>
      </c>
      <c r="F90" s="24">
        <v>5</v>
      </c>
      <c r="G90" s="15">
        <f t="shared" si="1"/>
        <v>8.3333333333333329E-2</v>
      </c>
      <c r="H90" s="15" t="e">
        <f t="shared" si="5"/>
        <v>#REF!</v>
      </c>
      <c r="I90" s="15" t="e">
        <f t="shared" si="2"/>
        <v>#REF!</v>
      </c>
      <c r="J90" s="15" t="e">
        <f t="shared" si="6"/>
        <v>#REF!</v>
      </c>
      <c r="K90" s="3"/>
      <c r="L90" s="15"/>
      <c r="M90" s="15" t="e">
        <f t="shared" si="7"/>
        <v>#REF!</v>
      </c>
      <c r="N90" s="29" t="e">
        <f t="shared" si="3"/>
        <v>#REF!</v>
      </c>
      <c r="O90" s="15" t="e">
        <f t="shared" si="8"/>
        <v>#REF!</v>
      </c>
      <c r="P90" s="15">
        <v>14.15</v>
      </c>
      <c r="Q90" s="3">
        <v>1</v>
      </c>
      <c r="R90" s="29">
        <f t="shared" si="4"/>
        <v>14.15</v>
      </c>
    </row>
    <row r="91" spans="1:18" ht="25.5" customHeight="1">
      <c r="A91" s="67" t="s">
        <v>98</v>
      </c>
      <c r="B91" s="60"/>
      <c r="C91" s="49">
        <v>5</v>
      </c>
      <c r="D91" s="29" t="e">
        <f>K12</f>
        <v>#REF!</v>
      </c>
      <c r="E91" s="29" t="e">
        <f t="shared" si="9"/>
        <v>#REF!</v>
      </c>
      <c r="F91" s="24">
        <v>120</v>
      </c>
      <c r="G91" s="15">
        <f t="shared" si="1"/>
        <v>2</v>
      </c>
      <c r="H91" s="15" t="e">
        <f t="shared" si="5"/>
        <v>#REF!</v>
      </c>
      <c r="I91" s="15" t="e">
        <f t="shared" si="2"/>
        <v>#REF!</v>
      </c>
      <c r="J91" s="15" t="e">
        <f t="shared" si="6"/>
        <v>#REF!</v>
      </c>
      <c r="K91" s="3"/>
      <c r="L91" s="15"/>
      <c r="M91" s="15" t="e">
        <f t="shared" si="7"/>
        <v>#REF!</v>
      </c>
      <c r="N91" s="29" t="e">
        <f t="shared" si="3"/>
        <v>#REF!</v>
      </c>
      <c r="O91" s="15" t="e">
        <f t="shared" si="8"/>
        <v>#REF!</v>
      </c>
      <c r="P91" s="15">
        <v>14.15</v>
      </c>
      <c r="Q91" s="3">
        <v>1</v>
      </c>
      <c r="R91" s="29">
        <f t="shared" si="4"/>
        <v>14.15</v>
      </c>
    </row>
    <row r="92" spans="1:18" ht="21" customHeight="1">
      <c r="A92" s="91" t="s">
        <v>134</v>
      </c>
      <c r="B92" s="92"/>
      <c r="C92" s="48"/>
      <c r="D92" s="29"/>
      <c r="E92" s="29"/>
      <c r="F92" s="24"/>
      <c r="G92" s="15"/>
      <c r="H92" s="15"/>
      <c r="I92" s="15"/>
      <c r="J92" s="15"/>
      <c r="K92" s="3"/>
      <c r="L92" s="15"/>
      <c r="M92" s="15"/>
      <c r="N92" s="29"/>
      <c r="O92" s="15"/>
      <c r="P92" s="15">
        <v>1698.5</v>
      </c>
      <c r="Q92" s="3"/>
      <c r="R92" s="29"/>
    </row>
    <row r="93" spans="1:18" ht="54.75" customHeight="1">
      <c r="A93" s="67" t="s">
        <v>99</v>
      </c>
      <c r="B93" s="60"/>
      <c r="C93" s="48"/>
      <c r="D93" s="15"/>
      <c r="E93" s="29">
        <f t="shared" si="9"/>
        <v>0</v>
      </c>
      <c r="F93" s="24"/>
      <c r="G93" s="16">
        <f t="shared" si="1"/>
        <v>0</v>
      </c>
      <c r="H93" s="15">
        <f t="shared" si="5"/>
        <v>0</v>
      </c>
      <c r="I93" s="15">
        <f t="shared" si="2"/>
        <v>0</v>
      </c>
      <c r="J93" s="15">
        <f t="shared" si="6"/>
        <v>0</v>
      </c>
      <c r="K93" s="3"/>
      <c r="L93" s="15">
        <f>K93*G93</f>
        <v>0</v>
      </c>
      <c r="M93" s="15">
        <f t="shared" si="7"/>
        <v>0</v>
      </c>
      <c r="N93" s="29">
        <f t="shared" si="3"/>
        <v>0</v>
      </c>
      <c r="O93" s="15">
        <f t="shared" si="8"/>
        <v>0</v>
      </c>
      <c r="P93" s="15"/>
      <c r="Q93" s="3"/>
      <c r="R93" s="29">
        <f t="shared" si="4"/>
        <v>0</v>
      </c>
    </row>
    <row r="94" spans="1:18" ht="32.25" customHeight="1">
      <c r="A94" s="59" t="s">
        <v>100</v>
      </c>
      <c r="B94" s="60"/>
      <c r="C94" s="37">
        <v>3</v>
      </c>
      <c r="D94" s="29" t="e">
        <f>K12</f>
        <v>#REF!</v>
      </c>
      <c r="E94" s="29" t="e">
        <f t="shared" si="9"/>
        <v>#REF!</v>
      </c>
      <c r="F94" s="24">
        <v>30</v>
      </c>
      <c r="G94" s="15">
        <f t="shared" si="1"/>
        <v>0.5</v>
      </c>
      <c r="H94" s="15" t="e">
        <f t="shared" si="5"/>
        <v>#REF!</v>
      </c>
      <c r="I94" s="15" t="e">
        <f t="shared" si="2"/>
        <v>#REF!</v>
      </c>
      <c r="J94" s="15" t="e">
        <f t="shared" si="6"/>
        <v>#REF!</v>
      </c>
      <c r="K94" s="3"/>
      <c r="L94" s="15">
        <f>K94*G94</f>
        <v>0</v>
      </c>
      <c r="M94" s="15" t="e">
        <f t="shared" si="7"/>
        <v>#REF!</v>
      </c>
      <c r="N94" s="29" t="e">
        <f t="shared" si="3"/>
        <v>#REF!</v>
      </c>
      <c r="O94" s="15" t="e">
        <f t="shared" si="8"/>
        <v>#REF!</v>
      </c>
      <c r="P94" s="15">
        <v>84.93</v>
      </c>
      <c r="Q94" s="3">
        <v>1</v>
      </c>
      <c r="R94" s="29">
        <f t="shared" si="4"/>
        <v>84.93</v>
      </c>
    </row>
    <row r="95" spans="1:18" ht="37.5" customHeight="1">
      <c r="A95" s="59" t="s">
        <v>101</v>
      </c>
      <c r="B95" s="60"/>
      <c r="C95" s="37">
        <v>4</v>
      </c>
      <c r="D95" s="29" t="e">
        <f>K12</f>
        <v>#REF!</v>
      </c>
      <c r="E95" s="29" t="e">
        <f t="shared" si="9"/>
        <v>#REF!</v>
      </c>
      <c r="F95" s="24">
        <v>5</v>
      </c>
      <c r="G95" s="15">
        <f t="shared" si="1"/>
        <v>8.3333333333333329E-2</v>
      </c>
      <c r="H95" s="15" t="e">
        <f t="shared" si="5"/>
        <v>#REF!</v>
      </c>
      <c r="I95" s="15" t="e">
        <f t="shared" si="2"/>
        <v>#REF!</v>
      </c>
      <c r="J95" s="15" t="e">
        <f t="shared" si="6"/>
        <v>#REF!</v>
      </c>
      <c r="K95" s="3"/>
      <c r="L95" s="15">
        <f>K95*G95</f>
        <v>0</v>
      </c>
      <c r="M95" s="15" t="e">
        <f t="shared" si="7"/>
        <v>#REF!</v>
      </c>
      <c r="N95" s="29" t="e">
        <f t="shared" si="3"/>
        <v>#REF!</v>
      </c>
      <c r="O95" s="15" t="e">
        <f t="shared" si="8"/>
        <v>#REF!</v>
      </c>
      <c r="P95" s="15">
        <v>14.15</v>
      </c>
      <c r="Q95" s="3">
        <v>365</v>
      </c>
      <c r="R95" s="29">
        <f t="shared" si="4"/>
        <v>5164.75</v>
      </c>
    </row>
    <row r="96" spans="1:18" ht="17.25" customHeight="1">
      <c r="A96" s="59" t="s">
        <v>102</v>
      </c>
      <c r="B96" s="60"/>
      <c r="C96" s="37">
        <v>4</v>
      </c>
      <c r="D96" s="29" t="e">
        <f>K12</f>
        <v>#REF!</v>
      </c>
      <c r="E96" s="29" t="e">
        <f t="shared" si="9"/>
        <v>#REF!</v>
      </c>
      <c r="F96" s="24">
        <v>5</v>
      </c>
      <c r="G96" s="15">
        <f t="shared" si="1"/>
        <v>8.3333333333333329E-2</v>
      </c>
      <c r="H96" s="15" t="e">
        <f t="shared" si="5"/>
        <v>#REF!</v>
      </c>
      <c r="I96" s="15" t="e">
        <f t="shared" si="2"/>
        <v>#REF!</v>
      </c>
      <c r="J96" s="15" t="e">
        <f t="shared" si="6"/>
        <v>#REF!</v>
      </c>
      <c r="K96" s="3"/>
      <c r="L96" s="15"/>
      <c r="M96" s="15" t="e">
        <f t="shared" si="7"/>
        <v>#REF!</v>
      </c>
      <c r="N96" s="29" t="e">
        <f t="shared" si="3"/>
        <v>#REF!</v>
      </c>
      <c r="O96" s="15" t="e">
        <f t="shared" si="8"/>
        <v>#REF!</v>
      </c>
      <c r="P96" s="15">
        <v>14.15</v>
      </c>
      <c r="Q96" s="3">
        <v>365</v>
      </c>
      <c r="R96" s="29">
        <f t="shared" si="4"/>
        <v>5164.75</v>
      </c>
    </row>
    <row r="97" spans="1:18" ht="22.5" customHeight="1">
      <c r="A97" s="59" t="s">
        <v>103</v>
      </c>
      <c r="B97" s="60"/>
      <c r="C97" s="37">
        <v>2</v>
      </c>
      <c r="D97" s="29" t="e">
        <f>K12</f>
        <v>#REF!</v>
      </c>
      <c r="E97" s="29" t="e">
        <f t="shared" si="9"/>
        <v>#REF!</v>
      </c>
      <c r="F97" s="24">
        <v>30</v>
      </c>
      <c r="G97" s="15">
        <f t="shared" si="1"/>
        <v>0.5</v>
      </c>
      <c r="H97" s="15" t="e">
        <f t="shared" si="5"/>
        <v>#REF!</v>
      </c>
      <c r="I97" s="15" t="e">
        <f t="shared" si="2"/>
        <v>#REF!</v>
      </c>
      <c r="J97" s="15" t="e">
        <f t="shared" si="6"/>
        <v>#REF!</v>
      </c>
      <c r="K97" s="3"/>
      <c r="L97" s="15">
        <f>K97*G97</f>
        <v>0</v>
      </c>
      <c r="M97" s="15" t="e">
        <f t="shared" si="7"/>
        <v>#REF!</v>
      </c>
      <c r="N97" s="29" t="e">
        <f>M97*0.382</f>
        <v>#REF!</v>
      </c>
      <c r="O97" s="15" t="e">
        <f t="shared" si="8"/>
        <v>#REF!</v>
      </c>
      <c r="P97" s="15">
        <v>84.93</v>
      </c>
      <c r="Q97" s="3">
        <v>30</v>
      </c>
      <c r="R97" s="29">
        <f t="shared" si="4"/>
        <v>2547.9</v>
      </c>
    </row>
    <row r="98" spans="1:18">
      <c r="M98" s="35" t="e">
        <f>SUM(M41:M97)</f>
        <v>#REF!</v>
      </c>
      <c r="N98" s="35" t="e">
        <f>SUM(N41:N97)</f>
        <v>#REF!</v>
      </c>
      <c r="O98" s="35" t="e">
        <f>SUM(O41:O97)</f>
        <v>#REF!</v>
      </c>
      <c r="P98" s="35"/>
      <c r="Q98" s="35">
        <f>SUM(Q41:Q97)</f>
        <v>3670</v>
      </c>
      <c r="R98" s="35">
        <f>SUM(R41:R97)</f>
        <v>169310.49</v>
      </c>
    </row>
    <row r="100" spans="1:18">
      <c r="M100" t="s">
        <v>135</v>
      </c>
      <c r="N100" t="s">
        <v>136</v>
      </c>
      <c r="P100" s="27"/>
      <c r="Q100" t="s">
        <v>139</v>
      </c>
      <c r="R100" s="27">
        <v>166775602.49000001</v>
      </c>
    </row>
    <row r="101" spans="1:18">
      <c r="N101" t="s">
        <v>137</v>
      </c>
    </row>
    <row r="102" spans="1:18">
      <c r="N102" t="s">
        <v>138</v>
      </c>
      <c r="P102" s="27"/>
    </row>
  </sheetData>
  <mergeCells count="120">
    <mergeCell ref="A95:B95"/>
    <mergeCell ref="A96:B96"/>
    <mergeCell ref="A81:B81"/>
    <mergeCell ref="A82:B82"/>
    <mergeCell ref="A84:B84"/>
    <mergeCell ref="A85:B85"/>
    <mergeCell ref="A86:B86"/>
    <mergeCell ref="A97:B97"/>
    <mergeCell ref="A92:B92"/>
    <mergeCell ref="A89:B89"/>
    <mergeCell ref="A90:B90"/>
    <mergeCell ref="A94:B94"/>
    <mergeCell ref="A64:B64"/>
    <mergeCell ref="A70:B70"/>
    <mergeCell ref="A71:B71"/>
    <mergeCell ref="A72:B72"/>
    <mergeCell ref="A73:B73"/>
    <mergeCell ref="A88:B88"/>
    <mergeCell ref="A75:B75"/>
    <mergeCell ref="A77:B77"/>
    <mergeCell ref="A79:B79"/>
    <mergeCell ref="A80:B80"/>
    <mergeCell ref="A53:B53"/>
    <mergeCell ref="A74:B74"/>
    <mergeCell ref="A55:B55"/>
    <mergeCell ref="A57:B57"/>
    <mergeCell ref="A58:B58"/>
    <mergeCell ref="A59:B59"/>
    <mergeCell ref="A60:B60"/>
    <mergeCell ref="A61:B61"/>
    <mergeCell ref="A62:B62"/>
    <mergeCell ref="A63:B63"/>
    <mergeCell ref="A43:B43"/>
    <mergeCell ref="A54:B54"/>
    <mergeCell ref="A45:B45"/>
    <mergeCell ref="A46:B46"/>
    <mergeCell ref="A47:B47"/>
    <mergeCell ref="A48:B48"/>
    <mergeCell ref="A49:B49"/>
    <mergeCell ref="A50:B50"/>
    <mergeCell ref="A51:B51"/>
    <mergeCell ref="A52:B52"/>
    <mergeCell ref="G10:H10"/>
    <mergeCell ref="B12:F12"/>
    <mergeCell ref="G12:H12"/>
    <mergeCell ref="B13:F13"/>
    <mergeCell ref="G13:H13"/>
    <mergeCell ref="B14:F14"/>
    <mergeCell ref="G14:H14"/>
    <mergeCell ref="B6:F6"/>
    <mergeCell ref="G6:H6"/>
    <mergeCell ref="B7:F7"/>
    <mergeCell ref="G7:H7"/>
    <mergeCell ref="A2:P2"/>
    <mergeCell ref="B4:F4"/>
    <mergeCell ref="G4:H4"/>
    <mergeCell ref="B5:F5"/>
    <mergeCell ref="B15:F15"/>
    <mergeCell ref="G15:H15"/>
    <mergeCell ref="B16:F16"/>
    <mergeCell ref="G16:H16"/>
    <mergeCell ref="B8:F8"/>
    <mergeCell ref="B9:F9"/>
    <mergeCell ref="G9:H9"/>
    <mergeCell ref="B11:F11"/>
    <mergeCell ref="G11:H11"/>
    <mergeCell ref="B10:F10"/>
    <mergeCell ref="B19:F19"/>
    <mergeCell ref="G19:H19"/>
    <mergeCell ref="B20:F20"/>
    <mergeCell ref="G20:H20"/>
    <mergeCell ref="B17:F17"/>
    <mergeCell ref="G17:H17"/>
    <mergeCell ref="B18:F18"/>
    <mergeCell ref="G18:H18"/>
    <mergeCell ref="B23:F23"/>
    <mergeCell ref="G23:H23"/>
    <mergeCell ref="B24:F24"/>
    <mergeCell ref="G24:H24"/>
    <mergeCell ref="B21:F21"/>
    <mergeCell ref="G21:H21"/>
    <mergeCell ref="B22:F22"/>
    <mergeCell ref="G22:H22"/>
    <mergeCell ref="B27:F27"/>
    <mergeCell ref="G27:H27"/>
    <mergeCell ref="B28:F28"/>
    <mergeCell ref="G28:H28"/>
    <mergeCell ref="B25:F25"/>
    <mergeCell ref="G25:H25"/>
    <mergeCell ref="B26:F26"/>
    <mergeCell ref="G26:H26"/>
    <mergeCell ref="B31:F31"/>
    <mergeCell ref="G31:H31"/>
    <mergeCell ref="B32:F32"/>
    <mergeCell ref="B33:F33"/>
    <mergeCell ref="G33:H33"/>
    <mergeCell ref="B29:F29"/>
    <mergeCell ref="G29:H29"/>
    <mergeCell ref="B30:F30"/>
    <mergeCell ref="G30:H30"/>
    <mergeCell ref="G35:H35"/>
    <mergeCell ref="A93:B93"/>
    <mergeCell ref="A56:B56"/>
    <mergeCell ref="A76:B76"/>
    <mergeCell ref="A78:B78"/>
    <mergeCell ref="A83:B83"/>
    <mergeCell ref="A87:B87"/>
    <mergeCell ref="A91:B91"/>
    <mergeCell ref="A44:B44"/>
    <mergeCell ref="A40:B40"/>
    <mergeCell ref="A69:B69"/>
    <mergeCell ref="A65:B65"/>
    <mergeCell ref="A66:B66"/>
    <mergeCell ref="A67:B67"/>
    <mergeCell ref="A68:B68"/>
    <mergeCell ref="B34:F34"/>
    <mergeCell ref="B35:F35"/>
    <mergeCell ref="A39:P39"/>
    <mergeCell ref="A41:B41"/>
    <mergeCell ref="A42:B4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fitToWidth="2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2"/>
  <sheetViews>
    <sheetView topLeftCell="A41" zoomScale="95" zoomScaleNormal="95" workbookViewId="0">
      <selection activeCell="T100" sqref="T100"/>
    </sheetView>
  </sheetViews>
  <sheetFormatPr defaultRowHeight="15"/>
  <cols>
    <col min="1" max="1" width="94.28515625" customWidth="1"/>
    <col min="2" max="2" width="11.42578125" hidden="1" customWidth="1"/>
    <col min="3" max="3" width="11.28515625" hidden="1" customWidth="1"/>
    <col min="4" max="4" width="10.7109375" hidden="1" customWidth="1"/>
    <col min="5" max="5" width="0" style="20" hidden="1" customWidth="1"/>
    <col min="6" max="6" width="14.85546875" hidden="1" customWidth="1"/>
    <col min="7" max="7" width="10.42578125" hidden="1" customWidth="1"/>
    <col min="8" max="8" width="13" hidden="1" customWidth="1"/>
    <col min="9" max="9" width="0" hidden="1" customWidth="1"/>
    <col min="10" max="10" width="15.5703125" hidden="1" customWidth="1"/>
    <col min="11" max="11" width="15.42578125" hidden="1" customWidth="1"/>
    <col min="12" max="12" width="9" hidden="1" customWidth="1"/>
    <col min="13" max="14" width="13.7109375" hidden="1" customWidth="1"/>
    <col min="15" max="15" width="20.28515625" customWidth="1"/>
    <col min="16" max="16" width="12.140625" hidden="1" customWidth="1"/>
    <col min="17" max="17" width="10.7109375" hidden="1" customWidth="1"/>
  </cols>
  <sheetData>
    <row r="1" spans="1:16" hidden="1"/>
    <row r="2" spans="1:16" ht="15.75" hidden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6" hidden="1"/>
    <row r="4" spans="1:16" hidden="1">
      <c r="A4" s="81" t="s">
        <v>4</v>
      </c>
      <c r="B4" s="81"/>
      <c r="C4" s="81"/>
      <c r="D4" s="81"/>
      <c r="E4" s="81"/>
      <c r="F4" s="69">
        <f>F6+F7</f>
        <v>688021983.95000005</v>
      </c>
      <c r="G4" s="69"/>
      <c r="H4" s="2">
        <f>F6+F7</f>
        <v>688021983.95000005</v>
      </c>
      <c r="J4" s="27" t="e">
        <f>#REF!</f>
        <v>#REF!</v>
      </c>
    </row>
    <row r="5" spans="1:16" hidden="1">
      <c r="A5" s="82" t="s">
        <v>5</v>
      </c>
      <c r="B5" s="82"/>
      <c r="C5" s="82"/>
      <c r="D5" s="82"/>
      <c r="E5" s="82"/>
      <c r="F5" s="29"/>
      <c r="G5" s="29"/>
    </row>
    <row r="6" spans="1:16" hidden="1">
      <c r="A6" s="65" t="s">
        <v>6</v>
      </c>
      <c r="B6" s="65"/>
      <c r="C6" s="65"/>
      <c r="D6" s="65"/>
      <c r="E6" s="65"/>
      <c r="F6" s="66">
        <v>556420611.45000005</v>
      </c>
      <c r="G6" s="66"/>
      <c r="H6">
        <f>F9+F15</f>
        <v>540455369</v>
      </c>
      <c r="J6" s="27" t="e">
        <f>K6+M6+O6</f>
        <v>#REF!</v>
      </c>
      <c r="K6" s="27" t="e">
        <f>#REF!</f>
        <v>#REF!</v>
      </c>
      <c r="L6" t="s">
        <v>126</v>
      </c>
      <c r="M6" s="27" t="e">
        <f>#REF!</f>
        <v>#REF!</v>
      </c>
      <c r="N6" t="s">
        <v>127</v>
      </c>
      <c r="O6" s="30" t="e">
        <f>#REF!</f>
        <v>#REF!</v>
      </c>
      <c r="P6" t="s">
        <v>128</v>
      </c>
    </row>
    <row r="7" spans="1:16" hidden="1">
      <c r="A7" s="65" t="s">
        <v>7</v>
      </c>
      <c r="B7" s="65"/>
      <c r="C7" s="65"/>
      <c r="D7" s="65"/>
      <c r="E7" s="65"/>
      <c r="F7" s="66">
        <v>131601372.5</v>
      </c>
      <c r="G7" s="66"/>
      <c r="J7" s="27" t="e">
        <f>J4-J6</f>
        <v>#REF!</v>
      </c>
      <c r="K7" s="28" t="e">
        <f>#REF!</f>
        <v>#REF!</v>
      </c>
      <c r="L7">
        <v>211</v>
      </c>
    </row>
    <row r="8" spans="1:16" hidden="1">
      <c r="A8" s="76" t="s">
        <v>8</v>
      </c>
      <c r="B8" s="77"/>
      <c r="C8" s="77"/>
      <c r="D8" s="77"/>
      <c r="E8" s="78"/>
      <c r="F8" s="41"/>
      <c r="G8" s="41"/>
      <c r="K8" s="27" t="e">
        <f>K6-K7</f>
        <v>#REF!</v>
      </c>
      <c r="L8">
        <v>213</v>
      </c>
    </row>
    <row r="9" spans="1:16" hidden="1">
      <c r="A9" s="75" t="s">
        <v>10</v>
      </c>
      <c r="B9" s="75"/>
      <c r="C9" s="75"/>
      <c r="D9" s="75"/>
      <c r="E9" s="75"/>
      <c r="F9" s="69">
        <v>415096289</v>
      </c>
      <c r="G9" s="69"/>
      <c r="J9" s="27" t="e">
        <f>K7</f>
        <v>#REF!</v>
      </c>
    </row>
    <row r="10" spans="1:16" hidden="1">
      <c r="A10" s="74" t="s">
        <v>12</v>
      </c>
      <c r="B10" s="74"/>
      <c r="C10" s="74"/>
      <c r="D10" s="74"/>
      <c r="E10" s="74"/>
      <c r="F10" s="66">
        <f>F9/12</f>
        <v>34591357.416666664</v>
      </c>
      <c r="G10" s="66"/>
      <c r="J10" s="27" t="e">
        <f>J9/12</f>
        <v>#REF!</v>
      </c>
    </row>
    <row r="11" spans="1:16" hidden="1">
      <c r="A11" s="74" t="s">
        <v>14</v>
      </c>
      <c r="B11" s="74"/>
      <c r="C11" s="74"/>
      <c r="D11" s="74"/>
      <c r="E11" s="74"/>
      <c r="F11" s="66">
        <v>2033.5</v>
      </c>
      <c r="G11" s="66"/>
      <c r="J11" s="27" t="e">
        <f>#REF!</f>
        <v>#REF!</v>
      </c>
    </row>
    <row r="12" spans="1:16" hidden="1">
      <c r="A12" s="74" t="s">
        <v>16</v>
      </c>
      <c r="B12" s="74"/>
      <c r="C12" s="74"/>
      <c r="D12" s="74"/>
      <c r="E12" s="74"/>
      <c r="F12" s="85">
        <f>ROUND(F10/F11,2)</f>
        <v>17010.75</v>
      </c>
      <c r="G12" s="85"/>
      <c r="J12" s="27" t="e">
        <f>J10/J11</f>
        <v>#REF!</v>
      </c>
    </row>
    <row r="13" spans="1:16" hidden="1">
      <c r="A13" s="74" t="s">
        <v>18</v>
      </c>
      <c r="B13" s="74"/>
      <c r="C13" s="74"/>
      <c r="D13" s="74"/>
      <c r="E13" s="74"/>
      <c r="F13" s="66">
        <v>164.2</v>
      </c>
      <c r="G13" s="66"/>
      <c r="J13">
        <v>164.2</v>
      </c>
    </row>
    <row r="14" spans="1:16" hidden="1">
      <c r="A14" s="74" t="s">
        <v>20</v>
      </c>
      <c r="B14" s="74"/>
      <c r="C14" s="74"/>
      <c r="D14" s="74"/>
      <c r="E14" s="74"/>
      <c r="F14" s="85">
        <f>ROUND(F12/F13,2)</f>
        <v>103.6</v>
      </c>
      <c r="G14" s="85"/>
      <c r="J14" s="27" t="e">
        <f>J12/J13</f>
        <v>#REF!</v>
      </c>
    </row>
    <row r="15" spans="1:16" hidden="1">
      <c r="A15" s="75" t="s">
        <v>21</v>
      </c>
      <c r="B15" s="75"/>
      <c r="C15" s="75"/>
      <c r="D15" s="75"/>
      <c r="E15" s="75"/>
      <c r="F15" s="69">
        <v>125359080</v>
      </c>
      <c r="G15" s="69"/>
      <c r="J15" s="27" t="e">
        <f>K8</f>
        <v>#REF!</v>
      </c>
    </row>
    <row r="16" spans="1:16" hidden="1">
      <c r="A16" s="74" t="s">
        <v>23</v>
      </c>
      <c r="B16" s="74"/>
      <c r="C16" s="74"/>
      <c r="D16" s="74"/>
      <c r="E16" s="74"/>
      <c r="F16" s="66">
        <f>F15/12</f>
        <v>10446590</v>
      </c>
      <c r="G16" s="66"/>
      <c r="J16" s="31" t="e">
        <f>J15/12</f>
        <v>#REF!</v>
      </c>
      <c r="K16" s="41"/>
    </row>
    <row r="17" spans="1:11" hidden="1">
      <c r="A17" s="74" t="s">
        <v>25</v>
      </c>
      <c r="B17" s="74"/>
      <c r="C17" s="74"/>
      <c r="D17" s="74"/>
      <c r="E17" s="74"/>
      <c r="F17" s="66">
        <f>ROUND(F16/F11,2)</f>
        <v>5137.25</v>
      </c>
      <c r="G17" s="66"/>
      <c r="J17" s="31" t="e">
        <f>ROUND(J16/J11,2)</f>
        <v>#REF!</v>
      </c>
      <c r="K17" s="45"/>
    </row>
    <row r="18" spans="1:11" hidden="1">
      <c r="A18" s="74" t="s">
        <v>27</v>
      </c>
      <c r="B18" s="74"/>
      <c r="C18" s="74"/>
      <c r="D18" s="74"/>
      <c r="E18" s="74"/>
      <c r="F18" s="66">
        <f>ROUND(F17/F13,2)</f>
        <v>31.29</v>
      </c>
      <c r="G18" s="66"/>
      <c r="J18" s="2" t="e">
        <f>J17/J13</f>
        <v>#REF!</v>
      </c>
    </row>
    <row r="19" spans="1:11" hidden="1">
      <c r="A19" s="68" t="s">
        <v>28</v>
      </c>
      <c r="B19" s="68"/>
      <c r="C19" s="68"/>
      <c r="D19" s="68"/>
      <c r="E19" s="68"/>
      <c r="F19" s="69">
        <f>F20+F23+F24+F25+F26+F27+F28</f>
        <v>15965242.449999999</v>
      </c>
      <c r="G19" s="69"/>
    </row>
    <row r="20" spans="1:11" hidden="1">
      <c r="A20" s="65" t="s">
        <v>30</v>
      </c>
      <c r="B20" s="65"/>
      <c r="C20" s="65"/>
      <c r="D20" s="65"/>
      <c r="E20" s="65"/>
      <c r="F20" s="73">
        <f>F21+F22</f>
        <v>0</v>
      </c>
      <c r="G20" s="73"/>
    </row>
    <row r="21" spans="1:11" hidden="1">
      <c r="A21" s="71" t="s">
        <v>31</v>
      </c>
      <c r="B21" s="71"/>
      <c r="C21" s="71"/>
      <c r="D21" s="71"/>
      <c r="E21" s="71"/>
      <c r="F21" s="72"/>
      <c r="G21" s="72"/>
    </row>
    <row r="22" spans="1:11" hidden="1">
      <c r="A22" s="71" t="s">
        <v>32</v>
      </c>
      <c r="B22" s="71"/>
      <c r="C22" s="71"/>
      <c r="D22" s="71"/>
      <c r="E22" s="71"/>
      <c r="F22" s="72"/>
      <c r="G22" s="72"/>
    </row>
    <row r="23" spans="1:11" hidden="1">
      <c r="A23" s="65" t="s">
        <v>34</v>
      </c>
      <c r="B23" s="65"/>
      <c r="C23" s="65"/>
      <c r="D23" s="65"/>
      <c r="E23" s="65"/>
      <c r="F23" s="66"/>
      <c r="G23" s="66"/>
    </row>
    <row r="24" spans="1:11" hidden="1">
      <c r="A24" s="65" t="s">
        <v>36</v>
      </c>
      <c r="B24" s="65"/>
      <c r="C24" s="65"/>
      <c r="D24" s="65"/>
      <c r="E24" s="65"/>
      <c r="F24" s="66"/>
      <c r="G24" s="66"/>
    </row>
    <row r="25" spans="1:11" hidden="1">
      <c r="A25" s="65" t="s">
        <v>38</v>
      </c>
      <c r="B25" s="65"/>
      <c r="C25" s="65"/>
      <c r="D25" s="65"/>
      <c r="E25" s="65"/>
      <c r="F25" s="66"/>
      <c r="G25" s="66"/>
    </row>
    <row r="26" spans="1:11" hidden="1">
      <c r="A26" s="65" t="s">
        <v>40</v>
      </c>
      <c r="B26" s="65"/>
      <c r="C26" s="65"/>
      <c r="D26" s="65"/>
      <c r="E26" s="65"/>
      <c r="F26" s="66">
        <v>15965242.449999999</v>
      </c>
      <c r="G26" s="66"/>
    </row>
    <row r="27" spans="1:11" hidden="1">
      <c r="A27" s="65" t="s">
        <v>42</v>
      </c>
      <c r="B27" s="65"/>
      <c r="C27" s="65"/>
      <c r="D27" s="65"/>
      <c r="E27" s="65"/>
      <c r="F27" s="66"/>
      <c r="G27" s="66"/>
    </row>
    <row r="28" spans="1:11" hidden="1">
      <c r="A28" s="65" t="s">
        <v>44</v>
      </c>
      <c r="B28" s="65"/>
      <c r="C28" s="65"/>
      <c r="D28" s="65"/>
      <c r="E28" s="65"/>
      <c r="F28" s="66"/>
      <c r="G28" s="66"/>
    </row>
    <row r="29" spans="1:11" hidden="1">
      <c r="A29" s="65" t="s">
        <v>46</v>
      </c>
      <c r="B29" s="65"/>
      <c r="C29" s="65"/>
      <c r="D29" s="65"/>
      <c r="E29" s="65"/>
      <c r="F29" s="70">
        <f>ROUND(F19/12,2)</f>
        <v>1330436.8700000001</v>
      </c>
      <c r="G29" s="70"/>
    </row>
    <row r="30" spans="1:11" hidden="1">
      <c r="A30" s="65" t="s">
        <v>48</v>
      </c>
      <c r="B30" s="65"/>
      <c r="C30" s="65"/>
      <c r="D30" s="65"/>
      <c r="E30" s="65"/>
      <c r="F30" s="66">
        <f>ROUND(F29/F11,2)</f>
        <v>654.26</v>
      </c>
      <c r="G30" s="66"/>
    </row>
    <row r="31" spans="1:11" hidden="1">
      <c r="A31" s="65" t="s">
        <v>50</v>
      </c>
      <c r="B31" s="65"/>
      <c r="C31" s="65"/>
      <c r="D31" s="65"/>
      <c r="E31" s="65"/>
      <c r="F31" s="66">
        <f>ROUND(F30/F13,2)</f>
        <v>3.98</v>
      </c>
      <c r="G31" s="66"/>
    </row>
    <row r="32" spans="1:11" hidden="1">
      <c r="A32" s="62" t="s">
        <v>51</v>
      </c>
      <c r="B32" s="63"/>
      <c r="C32" s="63"/>
      <c r="D32" s="63"/>
      <c r="E32" s="64"/>
      <c r="F32" s="42">
        <f>F9+F15+F19</f>
        <v>556420611.45000005</v>
      </c>
      <c r="G32" s="41"/>
      <c r="J32" s="27" t="e">
        <f>J6</f>
        <v>#REF!</v>
      </c>
    </row>
    <row r="33" spans="1:17" hidden="1">
      <c r="A33" s="68" t="s">
        <v>52</v>
      </c>
      <c r="B33" s="68"/>
      <c r="C33" s="68"/>
      <c r="D33" s="68"/>
      <c r="E33" s="68"/>
      <c r="F33" s="69">
        <f>F34-F32</f>
        <v>131601372.5</v>
      </c>
      <c r="G33" s="69"/>
      <c r="J33" s="27" t="e">
        <f>J7</f>
        <v>#REF!</v>
      </c>
    </row>
    <row r="34" spans="1:17" hidden="1">
      <c r="A34" s="62" t="s">
        <v>53</v>
      </c>
      <c r="B34" s="63"/>
      <c r="C34" s="63"/>
      <c r="D34" s="63"/>
      <c r="E34" s="64"/>
      <c r="F34" s="42">
        <f>F4</f>
        <v>688021983.95000005</v>
      </c>
      <c r="G34" s="42"/>
      <c r="J34" s="27" t="e">
        <f>J32+J33</f>
        <v>#REF!</v>
      </c>
    </row>
    <row r="35" spans="1:17" hidden="1">
      <c r="A35" s="65" t="s">
        <v>55</v>
      </c>
      <c r="B35" s="65"/>
      <c r="C35" s="65"/>
      <c r="D35" s="65"/>
      <c r="E35" s="65"/>
      <c r="F35" s="66">
        <f>F7/F6</f>
        <v>0.23651419410408686</v>
      </c>
      <c r="G35" s="66"/>
      <c r="J35" s="32" t="e">
        <f>J7/J6</f>
        <v>#REF!</v>
      </c>
    </row>
    <row r="36" spans="1:17" hidden="1">
      <c r="A36" s="43"/>
      <c r="B36" s="43"/>
      <c r="C36" s="43"/>
      <c r="D36" s="43"/>
      <c r="E36" s="25"/>
      <c r="F36" s="41"/>
      <c r="G36" s="41"/>
    </row>
    <row r="37" spans="1:17" hidden="1">
      <c r="A37" s="43" t="s">
        <v>56</v>
      </c>
      <c r="B37" s="43"/>
      <c r="C37" s="43"/>
      <c r="D37" s="43"/>
      <c r="E37" s="25"/>
      <c r="F37" s="42">
        <f>F14+F18+F31</f>
        <v>138.86999999999998</v>
      </c>
      <c r="G37" s="41"/>
      <c r="J37" s="33" t="e">
        <f>J14+J18+J31</f>
        <v>#REF!</v>
      </c>
    </row>
    <row r="38" spans="1:17" ht="90.75" customHeight="1">
      <c r="A38" s="4"/>
      <c r="B38" s="4"/>
      <c r="C38" s="4"/>
      <c r="D38" s="4"/>
      <c r="E38" s="26"/>
      <c r="I38" s="5"/>
      <c r="J38" s="6"/>
      <c r="O38" s="51" t="s">
        <v>145</v>
      </c>
    </row>
    <row r="39" spans="1:17" ht="17.25">
      <c r="A39" s="93"/>
      <c r="B39" s="93"/>
      <c r="C39" s="93"/>
      <c r="D39" s="93"/>
      <c r="E39" s="93"/>
      <c r="F39" s="93"/>
      <c r="G39" s="93"/>
      <c r="H39" s="94"/>
      <c r="I39" s="94"/>
      <c r="J39" s="94"/>
      <c r="K39" s="94"/>
      <c r="L39" s="94"/>
      <c r="M39" s="94"/>
      <c r="N39" s="94"/>
      <c r="O39" s="94"/>
    </row>
    <row r="40" spans="1:17" ht="34.5" customHeight="1">
      <c r="A40" s="95" t="s">
        <v>142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</row>
    <row r="41" spans="1:17" ht="30.75" customHeight="1">
      <c r="A41" s="40" t="s">
        <v>57</v>
      </c>
      <c r="B41" s="7" t="s">
        <v>132</v>
      </c>
      <c r="C41" s="7" t="s">
        <v>58</v>
      </c>
      <c r="D41" s="8" t="s">
        <v>59</v>
      </c>
      <c r="E41" s="21" t="s">
        <v>60</v>
      </c>
      <c r="F41" s="8" t="s">
        <v>61</v>
      </c>
      <c r="G41" s="8" t="s">
        <v>62</v>
      </c>
      <c r="H41" s="9" t="s">
        <v>63</v>
      </c>
      <c r="I41" s="9" t="s">
        <v>64</v>
      </c>
      <c r="J41" s="9" t="s">
        <v>65</v>
      </c>
      <c r="K41" s="9" t="s">
        <v>66</v>
      </c>
      <c r="L41" s="9" t="s">
        <v>67</v>
      </c>
      <c r="M41" s="9" t="s">
        <v>68</v>
      </c>
      <c r="N41" s="9" t="s">
        <v>69</v>
      </c>
      <c r="O41" s="9" t="s">
        <v>133</v>
      </c>
      <c r="P41" s="10" t="s">
        <v>129</v>
      </c>
      <c r="Q41" s="10" t="s">
        <v>130</v>
      </c>
    </row>
    <row r="42" spans="1:17" ht="15.75">
      <c r="A42" s="53" t="s">
        <v>70</v>
      </c>
      <c r="B42" s="11"/>
      <c r="C42" s="12"/>
      <c r="D42" s="13"/>
      <c r="E42" s="22"/>
      <c r="F42" s="13"/>
      <c r="G42" s="12"/>
      <c r="H42" s="12"/>
      <c r="I42" s="12"/>
      <c r="J42" s="13"/>
      <c r="K42" s="12"/>
      <c r="L42" s="12"/>
      <c r="M42" s="12"/>
      <c r="N42" s="12"/>
      <c r="O42" s="13"/>
      <c r="P42" s="3"/>
      <c r="Q42" s="3"/>
    </row>
    <row r="43" spans="1:17" ht="27.75" customHeight="1">
      <c r="A43" s="14" t="s">
        <v>105</v>
      </c>
      <c r="B43" s="37">
        <v>7</v>
      </c>
      <c r="C43" s="29" t="e">
        <f>J12</f>
        <v>#REF!</v>
      </c>
      <c r="D43" s="29" t="e">
        <f>B43*C43/164.2</f>
        <v>#REF!</v>
      </c>
      <c r="E43" s="34">
        <v>20</v>
      </c>
      <c r="F43" s="29">
        <f>E43/60</f>
        <v>0.33333333333333331</v>
      </c>
      <c r="G43" s="29" t="e">
        <f>D43*F43</f>
        <v>#REF!</v>
      </c>
      <c r="H43" s="29" t="e">
        <f>D43*0.302</f>
        <v>#REF!</v>
      </c>
      <c r="I43" s="29" t="e">
        <f>H43*F43</f>
        <v>#REF!</v>
      </c>
      <c r="J43" s="29"/>
      <c r="K43" s="29"/>
      <c r="L43" s="29" t="e">
        <f>G43+I43+K43</f>
        <v>#REF!</v>
      </c>
      <c r="M43" s="29" t="e">
        <f>L43*0.062</f>
        <v>#REF!</v>
      </c>
      <c r="N43" s="29" t="e">
        <f>L43+M43</f>
        <v>#REF!</v>
      </c>
      <c r="O43" s="3">
        <v>321.27999999999997</v>
      </c>
      <c r="P43" s="3">
        <v>365</v>
      </c>
      <c r="Q43" s="29">
        <f>O43*P43</f>
        <v>117267.2</v>
      </c>
    </row>
    <row r="44" spans="1:17" ht="40.5" customHeight="1">
      <c r="A44" s="17" t="s">
        <v>104</v>
      </c>
      <c r="B44" s="37">
        <v>2</v>
      </c>
      <c r="C44" s="29" t="e">
        <f>J12</f>
        <v>#REF!</v>
      </c>
      <c r="D44" s="29" t="e">
        <f t="shared" ref="D44:D97" si="0">B44*C44/164.2</f>
        <v>#REF!</v>
      </c>
      <c r="E44" s="23">
        <v>5</v>
      </c>
      <c r="F44" s="29">
        <f t="shared" ref="F44:F97" si="1">E44/60</f>
        <v>8.3333333333333329E-2</v>
      </c>
      <c r="G44" s="15" t="e">
        <f>D44*F44</f>
        <v>#REF!</v>
      </c>
      <c r="H44" s="15" t="e">
        <f t="shared" ref="H44:H97" si="2">D44*0.302</f>
        <v>#REF!</v>
      </c>
      <c r="I44" s="15" t="e">
        <f>H44*F44</f>
        <v>#REF!</v>
      </c>
      <c r="J44" s="3"/>
      <c r="K44" s="15"/>
      <c r="L44" s="15" t="e">
        <f>G44+I44+K44</f>
        <v>#REF!</v>
      </c>
      <c r="M44" s="29" t="e">
        <f t="shared" ref="M44:M97" si="3">L44*0.062</f>
        <v>#REF!</v>
      </c>
      <c r="N44" s="15" t="e">
        <f>L44+M44</f>
        <v>#REF!</v>
      </c>
      <c r="O44" s="3">
        <v>22.95</v>
      </c>
      <c r="P44" s="3">
        <v>1</v>
      </c>
      <c r="Q44" s="29">
        <f t="shared" ref="Q44:Q97" si="4">O44*P44</f>
        <v>22.95</v>
      </c>
    </row>
    <row r="45" spans="1:17" ht="15.75">
      <c r="A45" s="14" t="s">
        <v>72</v>
      </c>
      <c r="B45" s="37">
        <v>1</v>
      </c>
      <c r="C45" s="29" t="e">
        <f>J12</f>
        <v>#REF!</v>
      </c>
      <c r="D45" s="29" t="e">
        <f t="shared" si="0"/>
        <v>#REF!</v>
      </c>
      <c r="E45" s="24">
        <v>20</v>
      </c>
      <c r="F45" s="29">
        <f t="shared" si="1"/>
        <v>0.33333333333333331</v>
      </c>
      <c r="G45" s="15" t="e">
        <f>D45*F45</f>
        <v>#REF!</v>
      </c>
      <c r="H45" s="15" t="e">
        <f t="shared" si="2"/>
        <v>#REF!</v>
      </c>
      <c r="I45" s="15" t="e">
        <f>H45*F45</f>
        <v>#REF!</v>
      </c>
      <c r="J45" s="3"/>
      <c r="K45" s="15"/>
      <c r="L45" s="15" t="e">
        <f>G45+I45+K45</f>
        <v>#REF!</v>
      </c>
      <c r="M45" s="29" t="e">
        <f t="shared" si="3"/>
        <v>#REF!</v>
      </c>
      <c r="N45" s="15" t="e">
        <f>L45+M45</f>
        <v>#REF!</v>
      </c>
      <c r="O45" s="3">
        <v>45.9</v>
      </c>
      <c r="P45" s="3">
        <v>365</v>
      </c>
      <c r="Q45" s="29">
        <f t="shared" si="4"/>
        <v>16753.5</v>
      </c>
    </row>
    <row r="46" spans="1:17" ht="39.75" customHeight="1">
      <c r="A46" s="14" t="s">
        <v>106</v>
      </c>
      <c r="B46" s="37">
        <v>2</v>
      </c>
      <c r="C46" s="29" t="e">
        <f>J12</f>
        <v>#REF!</v>
      </c>
      <c r="D46" s="29" t="e">
        <f t="shared" si="0"/>
        <v>#REF!</v>
      </c>
      <c r="E46" s="24">
        <v>5</v>
      </c>
      <c r="F46" s="29">
        <f t="shared" si="1"/>
        <v>8.3333333333333329E-2</v>
      </c>
      <c r="G46" s="15" t="e">
        <f>D46*F46</f>
        <v>#REF!</v>
      </c>
      <c r="H46" s="15" t="e">
        <f t="shared" si="2"/>
        <v>#REF!</v>
      </c>
      <c r="I46" s="15" t="e">
        <f>H46*F46</f>
        <v>#REF!</v>
      </c>
      <c r="J46" s="3"/>
      <c r="K46" s="15"/>
      <c r="L46" s="15" t="e">
        <f>G46+I46+K46</f>
        <v>#REF!</v>
      </c>
      <c r="M46" s="29" t="e">
        <f t="shared" si="3"/>
        <v>#REF!</v>
      </c>
      <c r="N46" s="15" t="e">
        <f>L46+M46</f>
        <v>#REF!</v>
      </c>
      <c r="O46" s="3">
        <v>11.47</v>
      </c>
      <c r="P46" s="3">
        <v>24</v>
      </c>
      <c r="Q46" s="29">
        <f t="shared" si="4"/>
        <v>275.28000000000003</v>
      </c>
    </row>
    <row r="47" spans="1:17" ht="15.75" customHeight="1">
      <c r="A47" s="14" t="s">
        <v>107</v>
      </c>
      <c r="B47" s="37">
        <v>1</v>
      </c>
      <c r="C47" s="29" t="e">
        <f>J12</f>
        <v>#REF!</v>
      </c>
      <c r="D47" s="29" t="e">
        <f t="shared" si="0"/>
        <v>#REF!</v>
      </c>
      <c r="E47" s="24">
        <v>5</v>
      </c>
      <c r="F47" s="29">
        <f t="shared" si="1"/>
        <v>8.3333333333333329E-2</v>
      </c>
      <c r="G47" s="15" t="e">
        <f>D47*F47</f>
        <v>#REF!</v>
      </c>
      <c r="H47" s="15" t="e">
        <f t="shared" si="2"/>
        <v>#REF!</v>
      </c>
      <c r="I47" s="15" t="e">
        <f>H47*F47</f>
        <v>#REF!</v>
      </c>
      <c r="J47" s="3"/>
      <c r="K47" s="15"/>
      <c r="L47" s="15" t="e">
        <f>G47+I47+K47</f>
        <v>#REF!</v>
      </c>
      <c r="M47" s="29" t="e">
        <f t="shared" si="3"/>
        <v>#REF!</v>
      </c>
      <c r="N47" s="15" t="e">
        <f>L47+M47</f>
        <v>#REF!</v>
      </c>
      <c r="O47" s="3">
        <v>11.47</v>
      </c>
      <c r="P47" s="3">
        <v>24</v>
      </c>
      <c r="Q47" s="29">
        <f t="shared" si="4"/>
        <v>275.28000000000003</v>
      </c>
    </row>
    <row r="48" spans="1:17" ht="24" customHeight="1">
      <c r="A48" s="14" t="s">
        <v>108</v>
      </c>
      <c r="B48" s="37">
        <v>1</v>
      </c>
      <c r="C48" s="29" t="e">
        <f>J12</f>
        <v>#REF!</v>
      </c>
      <c r="D48" s="29" t="e">
        <f t="shared" si="0"/>
        <v>#REF!</v>
      </c>
      <c r="E48" s="24">
        <v>60</v>
      </c>
      <c r="F48" s="29">
        <f t="shared" si="1"/>
        <v>1</v>
      </c>
      <c r="G48" s="15" t="e">
        <f t="shared" ref="G48:G97" si="5">D48*F48</f>
        <v>#REF!</v>
      </c>
      <c r="H48" s="15" t="e">
        <f t="shared" si="2"/>
        <v>#REF!</v>
      </c>
      <c r="I48" s="15" t="e">
        <f t="shared" ref="I48:I97" si="6">H48*F48</f>
        <v>#REF!</v>
      </c>
      <c r="J48" s="3"/>
      <c r="K48" s="15"/>
      <c r="L48" s="15" t="e">
        <f t="shared" ref="L48:L97" si="7">G48+I48+K48</f>
        <v>#REF!</v>
      </c>
      <c r="M48" s="29" t="e">
        <f t="shared" si="3"/>
        <v>#REF!</v>
      </c>
      <c r="N48" s="15" t="e">
        <f t="shared" ref="N48:N97" si="8">L48+M48</f>
        <v>#REF!</v>
      </c>
      <c r="O48" s="3">
        <v>137.69</v>
      </c>
      <c r="P48" s="3">
        <v>1</v>
      </c>
      <c r="Q48" s="29">
        <f t="shared" si="4"/>
        <v>137.69</v>
      </c>
    </row>
    <row r="49" spans="1:17" ht="24" customHeight="1">
      <c r="A49" s="14" t="s">
        <v>109</v>
      </c>
      <c r="B49" s="37">
        <v>1</v>
      </c>
      <c r="C49" s="29" t="e">
        <f>J12</f>
        <v>#REF!</v>
      </c>
      <c r="D49" s="29" t="e">
        <f t="shared" si="0"/>
        <v>#REF!</v>
      </c>
      <c r="E49" s="24">
        <v>10</v>
      </c>
      <c r="F49" s="15">
        <f t="shared" si="1"/>
        <v>0.16666666666666666</v>
      </c>
      <c r="G49" s="15" t="e">
        <f t="shared" si="5"/>
        <v>#REF!</v>
      </c>
      <c r="H49" s="15" t="e">
        <f t="shared" si="2"/>
        <v>#REF!</v>
      </c>
      <c r="I49" s="15" t="e">
        <f t="shared" si="6"/>
        <v>#REF!</v>
      </c>
      <c r="J49" s="3"/>
      <c r="K49" s="15"/>
      <c r="L49" s="15" t="e">
        <f t="shared" si="7"/>
        <v>#REF!</v>
      </c>
      <c r="M49" s="29" t="e">
        <f t="shared" si="3"/>
        <v>#REF!</v>
      </c>
      <c r="N49" s="15" t="e">
        <f t="shared" si="8"/>
        <v>#REF!</v>
      </c>
      <c r="O49" s="3">
        <v>22.95</v>
      </c>
      <c r="P49" s="3">
        <v>1</v>
      </c>
      <c r="Q49" s="29">
        <f t="shared" si="4"/>
        <v>22.95</v>
      </c>
    </row>
    <row r="50" spans="1:17" ht="21" customHeight="1">
      <c r="A50" s="14" t="s">
        <v>110</v>
      </c>
      <c r="B50" s="37">
        <v>1</v>
      </c>
      <c r="C50" s="29" t="e">
        <f>J12</f>
        <v>#REF!</v>
      </c>
      <c r="D50" s="29" t="e">
        <f t="shared" si="0"/>
        <v>#REF!</v>
      </c>
      <c r="E50" s="24"/>
      <c r="F50" s="15">
        <f t="shared" si="1"/>
        <v>0</v>
      </c>
      <c r="G50" s="15" t="e">
        <f t="shared" si="5"/>
        <v>#REF!</v>
      </c>
      <c r="H50" s="15" t="e">
        <f t="shared" si="2"/>
        <v>#REF!</v>
      </c>
      <c r="I50" s="15" t="e">
        <f t="shared" si="6"/>
        <v>#REF!</v>
      </c>
      <c r="J50" s="3"/>
      <c r="K50" s="15"/>
      <c r="L50" s="15" t="e">
        <f t="shared" si="7"/>
        <v>#REF!</v>
      </c>
      <c r="M50" s="29" t="e">
        <f t="shared" si="3"/>
        <v>#REF!</v>
      </c>
      <c r="N50" s="15" t="e">
        <f t="shared" si="8"/>
        <v>#REF!</v>
      </c>
      <c r="O50" s="3"/>
      <c r="P50" s="3"/>
      <c r="Q50" s="29">
        <f t="shared" si="4"/>
        <v>0</v>
      </c>
    </row>
    <row r="51" spans="1:17" ht="18.75" customHeight="1">
      <c r="A51" s="14" t="s">
        <v>111</v>
      </c>
      <c r="B51" s="37">
        <v>1</v>
      </c>
      <c r="C51" s="29" t="e">
        <f>J12</f>
        <v>#REF!</v>
      </c>
      <c r="D51" s="29" t="e">
        <f t="shared" si="0"/>
        <v>#REF!</v>
      </c>
      <c r="E51" s="24">
        <v>5</v>
      </c>
      <c r="F51" s="15">
        <f t="shared" si="1"/>
        <v>8.3333333333333329E-2</v>
      </c>
      <c r="G51" s="15" t="e">
        <f t="shared" si="5"/>
        <v>#REF!</v>
      </c>
      <c r="H51" s="15" t="e">
        <f t="shared" si="2"/>
        <v>#REF!</v>
      </c>
      <c r="I51" s="15" t="e">
        <f t="shared" si="6"/>
        <v>#REF!</v>
      </c>
      <c r="J51" s="3"/>
      <c r="K51" s="15"/>
      <c r="L51" s="15" t="e">
        <f t="shared" si="7"/>
        <v>#REF!</v>
      </c>
      <c r="M51" s="29" t="e">
        <f t="shared" si="3"/>
        <v>#REF!</v>
      </c>
      <c r="N51" s="15" t="e">
        <f t="shared" si="8"/>
        <v>#REF!</v>
      </c>
      <c r="O51" s="3">
        <v>11.47</v>
      </c>
      <c r="P51" s="3">
        <v>52</v>
      </c>
      <c r="Q51" s="29">
        <f t="shared" si="4"/>
        <v>596.44000000000005</v>
      </c>
    </row>
    <row r="52" spans="1:17" ht="21.75" customHeight="1">
      <c r="A52" s="14" t="s">
        <v>112</v>
      </c>
      <c r="B52" s="37">
        <v>3</v>
      </c>
      <c r="C52" s="29" t="e">
        <f>J12</f>
        <v>#REF!</v>
      </c>
      <c r="D52" s="29" t="e">
        <f t="shared" si="0"/>
        <v>#REF!</v>
      </c>
      <c r="E52" s="24">
        <v>5</v>
      </c>
      <c r="F52" s="15">
        <f t="shared" si="1"/>
        <v>8.3333333333333329E-2</v>
      </c>
      <c r="G52" s="15" t="e">
        <f t="shared" si="5"/>
        <v>#REF!</v>
      </c>
      <c r="H52" s="15" t="e">
        <f t="shared" si="2"/>
        <v>#REF!</v>
      </c>
      <c r="I52" s="15" t="e">
        <f t="shared" si="6"/>
        <v>#REF!</v>
      </c>
      <c r="J52" s="3"/>
      <c r="K52" s="15"/>
      <c r="L52" s="15" t="e">
        <f t="shared" si="7"/>
        <v>#REF!</v>
      </c>
      <c r="M52" s="29" t="e">
        <f t="shared" si="3"/>
        <v>#REF!</v>
      </c>
      <c r="N52" s="15" t="e">
        <f t="shared" si="8"/>
        <v>#REF!</v>
      </c>
      <c r="O52" s="3">
        <v>11.47</v>
      </c>
      <c r="P52" s="3">
        <v>12</v>
      </c>
      <c r="Q52" s="29">
        <f t="shared" si="4"/>
        <v>137.64000000000001</v>
      </c>
    </row>
    <row r="53" spans="1:17" ht="31.5" customHeight="1">
      <c r="A53" s="19" t="s">
        <v>73</v>
      </c>
      <c r="B53" s="38">
        <v>3</v>
      </c>
      <c r="C53" s="29" t="e">
        <f>J12</f>
        <v>#REF!</v>
      </c>
      <c r="D53" s="29" t="e">
        <f t="shared" si="0"/>
        <v>#REF!</v>
      </c>
      <c r="E53" s="24">
        <v>20</v>
      </c>
      <c r="F53" s="15">
        <f t="shared" si="1"/>
        <v>0.33333333333333331</v>
      </c>
      <c r="G53" s="15" t="e">
        <f t="shared" si="5"/>
        <v>#REF!</v>
      </c>
      <c r="H53" s="15" t="e">
        <f t="shared" si="2"/>
        <v>#REF!</v>
      </c>
      <c r="I53" s="15" t="e">
        <f t="shared" si="6"/>
        <v>#REF!</v>
      </c>
      <c r="J53" s="3"/>
      <c r="K53" s="15"/>
      <c r="L53" s="15" t="e">
        <f t="shared" si="7"/>
        <v>#REF!</v>
      </c>
      <c r="M53" s="29" t="e">
        <f t="shared" si="3"/>
        <v>#REF!</v>
      </c>
      <c r="N53" s="15" t="e">
        <f t="shared" si="8"/>
        <v>#REF!</v>
      </c>
      <c r="O53" s="3">
        <v>91.79</v>
      </c>
      <c r="P53" s="3">
        <v>365</v>
      </c>
      <c r="Q53" s="29">
        <f t="shared" si="4"/>
        <v>33503.350000000006</v>
      </c>
    </row>
    <row r="54" spans="1:17" ht="33" customHeight="1">
      <c r="A54" s="14" t="s">
        <v>71</v>
      </c>
      <c r="B54" s="37">
        <v>2</v>
      </c>
      <c r="C54" s="29" t="e">
        <f>J12</f>
        <v>#REF!</v>
      </c>
      <c r="D54" s="29" t="e">
        <f t="shared" si="0"/>
        <v>#REF!</v>
      </c>
      <c r="E54" s="24">
        <v>20</v>
      </c>
      <c r="F54" s="15">
        <f t="shared" si="1"/>
        <v>0.33333333333333331</v>
      </c>
      <c r="G54" s="15" t="e">
        <f t="shared" si="5"/>
        <v>#REF!</v>
      </c>
      <c r="H54" s="15" t="e">
        <f t="shared" si="2"/>
        <v>#REF!</v>
      </c>
      <c r="I54" s="15" t="e">
        <f t="shared" si="6"/>
        <v>#REF!</v>
      </c>
      <c r="J54" s="3"/>
      <c r="K54" s="15"/>
      <c r="L54" s="15" t="e">
        <f t="shared" si="7"/>
        <v>#REF!</v>
      </c>
      <c r="M54" s="29" t="e">
        <f t="shared" si="3"/>
        <v>#REF!</v>
      </c>
      <c r="N54" s="15" t="e">
        <f t="shared" si="8"/>
        <v>#REF!</v>
      </c>
      <c r="O54" s="3">
        <v>91.79</v>
      </c>
      <c r="P54" s="3">
        <v>365</v>
      </c>
      <c r="Q54" s="29">
        <f t="shared" si="4"/>
        <v>33503.350000000006</v>
      </c>
    </row>
    <row r="55" spans="1:17" ht="23.25" customHeight="1">
      <c r="A55" s="14" t="s">
        <v>113</v>
      </c>
      <c r="B55" s="37">
        <v>1</v>
      </c>
      <c r="C55" s="29" t="e">
        <f>J12</f>
        <v>#REF!</v>
      </c>
      <c r="D55" s="29" t="e">
        <f t="shared" si="0"/>
        <v>#REF!</v>
      </c>
      <c r="E55" s="24">
        <v>5</v>
      </c>
      <c r="F55" s="15">
        <f t="shared" si="1"/>
        <v>8.3333333333333329E-2</v>
      </c>
      <c r="G55" s="15" t="e">
        <f t="shared" si="5"/>
        <v>#REF!</v>
      </c>
      <c r="H55" s="15" t="e">
        <f t="shared" si="2"/>
        <v>#REF!</v>
      </c>
      <c r="I55" s="15" t="e">
        <f t="shared" si="6"/>
        <v>#REF!</v>
      </c>
      <c r="J55" s="3"/>
      <c r="K55" s="15"/>
      <c r="L55" s="15" t="e">
        <f t="shared" si="7"/>
        <v>#REF!</v>
      </c>
      <c r="M55" s="29" t="e">
        <f t="shared" si="3"/>
        <v>#REF!</v>
      </c>
      <c r="N55" s="15" t="e">
        <f t="shared" si="8"/>
        <v>#REF!</v>
      </c>
      <c r="O55" s="3">
        <v>11.47</v>
      </c>
      <c r="P55" s="3">
        <v>12</v>
      </c>
      <c r="Q55" s="29">
        <f t="shared" si="4"/>
        <v>137.64000000000001</v>
      </c>
    </row>
    <row r="56" spans="1:17" ht="14.25" customHeight="1">
      <c r="A56" s="19" t="s">
        <v>74</v>
      </c>
      <c r="B56" s="38">
        <v>1</v>
      </c>
      <c r="C56" s="29" t="e">
        <f>J12</f>
        <v>#REF!</v>
      </c>
      <c r="D56" s="29" t="e">
        <f t="shared" si="0"/>
        <v>#REF!</v>
      </c>
      <c r="E56" s="24">
        <v>5</v>
      </c>
      <c r="F56" s="15">
        <f t="shared" si="1"/>
        <v>8.3333333333333329E-2</v>
      </c>
      <c r="G56" s="15" t="e">
        <f t="shared" si="5"/>
        <v>#REF!</v>
      </c>
      <c r="H56" s="15" t="e">
        <f t="shared" si="2"/>
        <v>#REF!</v>
      </c>
      <c r="I56" s="15" t="e">
        <f t="shared" si="6"/>
        <v>#REF!</v>
      </c>
      <c r="J56" s="3"/>
      <c r="K56" s="15"/>
      <c r="L56" s="15" t="e">
        <f t="shared" si="7"/>
        <v>#REF!</v>
      </c>
      <c r="M56" s="29" t="e">
        <f t="shared" si="3"/>
        <v>#REF!</v>
      </c>
      <c r="N56" s="15" t="e">
        <f t="shared" si="8"/>
        <v>#REF!</v>
      </c>
      <c r="O56" s="3">
        <v>11.47</v>
      </c>
      <c r="P56" s="3">
        <v>12</v>
      </c>
      <c r="Q56" s="29">
        <f t="shared" si="4"/>
        <v>137.64000000000001</v>
      </c>
    </row>
    <row r="57" spans="1:17" ht="18" customHeight="1">
      <c r="A57" s="54" t="s">
        <v>75</v>
      </c>
      <c r="B57" s="37"/>
      <c r="C57" s="15"/>
      <c r="D57" s="29"/>
      <c r="E57" s="24"/>
      <c r="F57" s="16">
        <f t="shared" si="1"/>
        <v>0</v>
      </c>
      <c r="G57" s="15">
        <f t="shared" si="5"/>
        <v>0</v>
      </c>
      <c r="H57" s="15">
        <f t="shared" si="2"/>
        <v>0</v>
      </c>
      <c r="I57" s="15">
        <f t="shared" si="6"/>
        <v>0</v>
      </c>
      <c r="J57" s="3"/>
      <c r="K57" s="15"/>
      <c r="L57" s="15">
        <f t="shared" si="7"/>
        <v>0</v>
      </c>
      <c r="M57" s="29">
        <f t="shared" si="3"/>
        <v>0</v>
      </c>
      <c r="N57" s="15">
        <f t="shared" si="8"/>
        <v>0</v>
      </c>
      <c r="O57" s="3"/>
      <c r="P57" s="3"/>
      <c r="Q57" s="3"/>
    </row>
    <row r="58" spans="1:17" ht="61.5" customHeight="1">
      <c r="A58" s="14" t="s">
        <v>76</v>
      </c>
      <c r="B58" s="37">
        <v>2</v>
      </c>
      <c r="C58" s="29" t="e">
        <f>J12</f>
        <v>#REF!</v>
      </c>
      <c r="D58" s="29" t="e">
        <f t="shared" si="0"/>
        <v>#REF!</v>
      </c>
      <c r="E58" s="24">
        <v>30</v>
      </c>
      <c r="F58" s="29">
        <f t="shared" si="1"/>
        <v>0.5</v>
      </c>
      <c r="G58" s="15" t="e">
        <f t="shared" si="5"/>
        <v>#REF!</v>
      </c>
      <c r="H58" s="15" t="e">
        <f t="shared" si="2"/>
        <v>#REF!</v>
      </c>
      <c r="I58" s="15" t="e">
        <f t="shared" si="6"/>
        <v>#REF!</v>
      </c>
      <c r="J58" s="3"/>
      <c r="K58" s="15"/>
      <c r="L58" s="15" t="e">
        <f t="shared" si="7"/>
        <v>#REF!</v>
      </c>
      <c r="M58" s="29" t="e">
        <f t="shared" si="3"/>
        <v>#REF!</v>
      </c>
      <c r="N58" s="15" t="e">
        <f t="shared" si="8"/>
        <v>#REF!</v>
      </c>
      <c r="O58" s="3">
        <v>137.69</v>
      </c>
      <c r="P58" s="18">
        <v>1</v>
      </c>
      <c r="Q58" s="29">
        <f t="shared" si="4"/>
        <v>137.69</v>
      </c>
    </row>
    <row r="59" spans="1:17" ht="23.25" customHeight="1">
      <c r="A59" s="14" t="s">
        <v>77</v>
      </c>
      <c r="B59" s="37">
        <v>3</v>
      </c>
      <c r="C59" s="29" t="e">
        <f>J12</f>
        <v>#REF!</v>
      </c>
      <c r="D59" s="29" t="e">
        <f t="shared" si="0"/>
        <v>#REF!</v>
      </c>
      <c r="E59" s="24">
        <v>10</v>
      </c>
      <c r="F59" s="29">
        <f t="shared" si="1"/>
        <v>0.16666666666666666</v>
      </c>
      <c r="G59" s="15" t="e">
        <f t="shared" si="5"/>
        <v>#REF!</v>
      </c>
      <c r="H59" s="15" t="e">
        <f t="shared" si="2"/>
        <v>#REF!</v>
      </c>
      <c r="I59" s="15" t="e">
        <f t="shared" si="6"/>
        <v>#REF!</v>
      </c>
      <c r="J59" s="3"/>
      <c r="K59" s="15"/>
      <c r="L59" s="15" t="e">
        <f t="shared" si="7"/>
        <v>#REF!</v>
      </c>
      <c r="M59" s="29" t="e">
        <f t="shared" si="3"/>
        <v>#REF!</v>
      </c>
      <c r="N59" s="15" t="e">
        <f t="shared" si="8"/>
        <v>#REF!</v>
      </c>
      <c r="O59" s="3">
        <v>68.849999999999994</v>
      </c>
      <c r="P59" s="18">
        <v>144</v>
      </c>
      <c r="Q59" s="36">
        <f t="shared" si="4"/>
        <v>9914.4</v>
      </c>
    </row>
    <row r="60" spans="1:17" ht="43.5" customHeight="1">
      <c r="A60" s="14" t="s">
        <v>78</v>
      </c>
      <c r="B60" s="37">
        <v>3</v>
      </c>
      <c r="C60" s="29" t="e">
        <f>J12</f>
        <v>#REF!</v>
      </c>
      <c r="D60" s="29" t="e">
        <f t="shared" si="0"/>
        <v>#REF!</v>
      </c>
      <c r="E60" s="24">
        <v>10</v>
      </c>
      <c r="F60" s="15">
        <f t="shared" si="1"/>
        <v>0.16666666666666666</v>
      </c>
      <c r="G60" s="15" t="e">
        <f t="shared" si="5"/>
        <v>#REF!</v>
      </c>
      <c r="H60" s="15" t="e">
        <f t="shared" si="2"/>
        <v>#REF!</v>
      </c>
      <c r="I60" s="15" t="e">
        <f t="shared" si="6"/>
        <v>#REF!</v>
      </c>
      <c r="J60" s="3"/>
      <c r="K60" s="15"/>
      <c r="L60" s="15" t="e">
        <f t="shared" si="7"/>
        <v>#REF!</v>
      </c>
      <c r="M60" s="29" t="e">
        <f t="shared" si="3"/>
        <v>#REF!</v>
      </c>
      <c r="N60" s="15" t="e">
        <f t="shared" si="8"/>
        <v>#REF!</v>
      </c>
      <c r="O60" s="3">
        <v>22.95</v>
      </c>
      <c r="P60" s="3">
        <v>365</v>
      </c>
      <c r="Q60" s="29">
        <f t="shared" si="4"/>
        <v>8376.75</v>
      </c>
    </row>
    <row r="61" spans="1:17" ht="21.75" customHeight="1">
      <c r="A61" s="14" t="s">
        <v>79</v>
      </c>
      <c r="B61" s="37">
        <v>2</v>
      </c>
      <c r="C61" s="29" t="e">
        <f>J12</f>
        <v>#REF!</v>
      </c>
      <c r="D61" s="29" t="e">
        <f t="shared" si="0"/>
        <v>#REF!</v>
      </c>
      <c r="E61" s="24">
        <v>20</v>
      </c>
      <c r="F61" s="15">
        <f t="shared" si="1"/>
        <v>0.33333333333333331</v>
      </c>
      <c r="G61" s="15" t="e">
        <f t="shared" si="5"/>
        <v>#REF!</v>
      </c>
      <c r="H61" s="15" t="e">
        <f t="shared" si="2"/>
        <v>#REF!</v>
      </c>
      <c r="I61" s="15" t="e">
        <f t="shared" si="6"/>
        <v>#REF!</v>
      </c>
      <c r="J61" s="3"/>
      <c r="K61" s="15"/>
      <c r="L61" s="15" t="e">
        <f t="shared" si="7"/>
        <v>#REF!</v>
      </c>
      <c r="M61" s="29" t="e">
        <f t="shared" si="3"/>
        <v>#REF!</v>
      </c>
      <c r="N61" s="15" t="e">
        <f t="shared" si="8"/>
        <v>#REF!</v>
      </c>
      <c r="O61" s="3">
        <v>45.9</v>
      </c>
      <c r="P61" s="3">
        <v>24</v>
      </c>
      <c r="Q61" s="29">
        <f t="shared" si="4"/>
        <v>1101.5999999999999</v>
      </c>
    </row>
    <row r="62" spans="1:17" ht="17.25" customHeight="1">
      <c r="A62" s="19" t="s">
        <v>114</v>
      </c>
      <c r="B62" s="38">
        <v>2</v>
      </c>
      <c r="C62" s="29" t="e">
        <f>J12</f>
        <v>#REF!</v>
      </c>
      <c r="D62" s="29" t="e">
        <f t="shared" si="0"/>
        <v>#REF!</v>
      </c>
      <c r="E62" s="24">
        <v>20</v>
      </c>
      <c r="F62" s="15">
        <f t="shared" si="1"/>
        <v>0.33333333333333331</v>
      </c>
      <c r="G62" s="15" t="e">
        <f t="shared" si="5"/>
        <v>#REF!</v>
      </c>
      <c r="H62" s="15" t="e">
        <f t="shared" si="2"/>
        <v>#REF!</v>
      </c>
      <c r="I62" s="15" t="e">
        <f t="shared" si="6"/>
        <v>#REF!</v>
      </c>
      <c r="J62" s="3"/>
      <c r="K62" s="15"/>
      <c r="L62" s="15" t="e">
        <f t="shared" si="7"/>
        <v>#REF!</v>
      </c>
      <c r="M62" s="29" t="e">
        <f t="shared" si="3"/>
        <v>#REF!</v>
      </c>
      <c r="N62" s="15" t="e">
        <f t="shared" si="8"/>
        <v>#REF!</v>
      </c>
      <c r="O62" s="3">
        <v>45.9</v>
      </c>
      <c r="P62" s="3">
        <v>1</v>
      </c>
      <c r="Q62" s="29">
        <f t="shared" si="4"/>
        <v>45.9</v>
      </c>
    </row>
    <row r="63" spans="1:17" ht="31.5" customHeight="1">
      <c r="A63" s="19" t="s">
        <v>115</v>
      </c>
      <c r="B63" s="38">
        <v>3</v>
      </c>
      <c r="C63" s="29" t="e">
        <f>J12</f>
        <v>#REF!</v>
      </c>
      <c r="D63" s="29" t="e">
        <f t="shared" si="0"/>
        <v>#REF!</v>
      </c>
      <c r="E63" s="24">
        <v>10</v>
      </c>
      <c r="F63" s="15">
        <f t="shared" si="1"/>
        <v>0.16666666666666666</v>
      </c>
      <c r="G63" s="15" t="e">
        <f t="shared" si="5"/>
        <v>#REF!</v>
      </c>
      <c r="H63" s="15" t="e">
        <f t="shared" si="2"/>
        <v>#REF!</v>
      </c>
      <c r="I63" s="15" t="e">
        <f t="shared" si="6"/>
        <v>#REF!</v>
      </c>
      <c r="J63" s="3"/>
      <c r="K63" s="15"/>
      <c r="L63" s="15" t="e">
        <f t="shared" si="7"/>
        <v>#REF!</v>
      </c>
      <c r="M63" s="29" t="e">
        <f t="shared" si="3"/>
        <v>#REF!</v>
      </c>
      <c r="N63" s="15" t="e">
        <f t="shared" si="8"/>
        <v>#REF!</v>
      </c>
      <c r="O63" s="3">
        <v>22.95</v>
      </c>
      <c r="P63" s="3">
        <v>365</v>
      </c>
      <c r="Q63" s="29">
        <f t="shared" si="4"/>
        <v>8376.75</v>
      </c>
    </row>
    <row r="64" spans="1:17" ht="23.25" customHeight="1">
      <c r="A64" s="14" t="s">
        <v>116</v>
      </c>
      <c r="B64" s="37">
        <v>3</v>
      </c>
      <c r="C64" s="29" t="e">
        <f>J12</f>
        <v>#REF!</v>
      </c>
      <c r="D64" s="29" t="e">
        <f t="shared" si="0"/>
        <v>#REF!</v>
      </c>
      <c r="E64" s="24">
        <v>5</v>
      </c>
      <c r="F64" s="15">
        <f t="shared" si="1"/>
        <v>8.3333333333333329E-2</v>
      </c>
      <c r="G64" s="15" t="e">
        <f t="shared" si="5"/>
        <v>#REF!</v>
      </c>
      <c r="H64" s="15" t="e">
        <f t="shared" si="2"/>
        <v>#REF!</v>
      </c>
      <c r="I64" s="15" t="e">
        <f t="shared" si="6"/>
        <v>#REF!</v>
      </c>
      <c r="J64" s="3"/>
      <c r="K64" s="15"/>
      <c r="L64" s="15" t="e">
        <f t="shared" si="7"/>
        <v>#REF!</v>
      </c>
      <c r="M64" s="29" t="e">
        <f t="shared" si="3"/>
        <v>#REF!</v>
      </c>
      <c r="N64" s="15" t="e">
        <f t="shared" si="8"/>
        <v>#REF!</v>
      </c>
      <c r="O64" s="3">
        <v>11.47</v>
      </c>
      <c r="P64" s="3">
        <v>12</v>
      </c>
      <c r="Q64" s="29">
        <f t="shared" si="4"/>
        <v>137.64000000000001</v>
      </c>
    </row>
    <row r="65" spans="1:17" ht="24.75" customHeight="1">
      <c r="A65" s="14" t="s">
        <v>80</v>
      </c>
      <c r="B65" s="37">
        <v>3</v>
      </c>
      <c r="C65" s="29" t="e">
        <f>J12</f>
        <v>#REF!</v>
      </c>
      <c r="D65" s="29" t="e">
        <f t="shared" si="0"/>
        <v>#REF!</v>
      </c>
      <c r="E65" s="24">
        <v>10</v>
      </c>
      <c r="F65" s="15">
        <f t="shared" si="1"/>
        <v>0.16666666666666666</v>
      </c>
      <c r="G65" s="15" t="e">
        <f t="shared" si="5"/>
        <v>#REF!</v>
      </c>
      <c r="H65" s="15" t="e">
        <f t="shared" si="2"/>
        <v>#REF!</v>
      </c>
      <c r="I65" s="15" t="e">
        <f t="shared" si="6"/>
        <v>#REF!</v>
      </c>
      <c r="J65" s="3"/>
      <c r="K65" s="15"/>
      <c r="L65" s="15" t="e">
        <f t="shared" si="7"/>
        <v>#REF!</v>
      </c>
      <c r="M65" s="29" t="e">
        <f t="shared" si="3"/>
        <v>#REF!</v>
      </c>
      <c r="N65" s="15" t="e">
        <f t="shared" si="8"/>
        <v>#REF!</v>
      </c>
      <c r="O65" s="3">
        <v>22.95</v>
      </c>
      <c r="P65" s="3">
        <v>4</v>
      </c>
      <c r="Q65" s="29">
        <f t="shared" si="4"/>
        <v>91.8</v>
      </c>
    </row>
    <row r="66" spans="1:17" ht="17.25" customHeight="1">
      <c r="A66" s="14" t="s">
        <v>81</v>
      </c>
      <c r="B66" s="37">
        <v>2</v>
      </c>
      <c r="C66" s="29" t="e">
        <f>J12</f>
        <v>#REF!</v>
      </c>
      <c r="D66" s="29" t="e">
        <f t="shared" si="0"/>
        <v>#REF!</v>
      </c>
      <c r="E66" s="24">
        <v>10</v>
      </c>
      <c r="F66" s="15">
        <f t="shared" si="1"/>
        <v>0.16666666666666666</v>
      </c>
      <c r="G66" s="15" t="e">
        <f t="shared" si="5"/>
        <v>#REF!</v>
      </c>
      <c r="H66" s="15" t="e">
        <f t="shared" si="2"/>
        <v>#REF!</v>
      </c>
      <c r="I66" s="15" t="e">
        <f t="shared" si="6"/>
        <v>#REF!</v>
      </c>
      <c r="J66" s="3"/>
      <c r="K66" s="15"/>
      <c r="L66" s="15" t="e">
        <f t="shared" si="7"/>
        <v>#REF!</v>
      </c>
      <c r="M66" s="29" t="e">
        <f t="shared" si="3"/>
        <v>#REF!</v>
      </c>
      <c r="N66" s="15" t="e">
        <f t="shared" si="8"/>
        <v>#REF!</v>
      </c>
      <c r="O66" s="3">
        <v>22.95</v>
      </c>
      <c r="P66" s="3">
        <v>4</v>
      </c>
      <c r="Q66" s="29">
        <f t="shared" si="4"/>
        <v>91.8</v>
      </c>
    </row>
    <row r="67" spans="1:17" ht="21.75" customHeight="1">
      <c r="A67" s="19" t="s">
        <v>117</v>
      </c>
      <c r="B67" s="38">
        <v>4</v>
      </c>
      <c r="C67" s="29" t="e">
        <f>J12</f>
        <v>#REF!</v>
      </c>
      <c r="D67" s="29" t="e">
        <f t="shared" si="0"/>
        <v>#REF!</v>
      </c>
      <c r="E67" s="24">
        <v>210</v>
      </c>
      <c r="F67" s="15">
        <f t="shared" si="1"/>
        <v>3.5</v>
      </c>
      <c r="G67" s="15" t="e">
        <f t="shared" si="5"/>
        <v>#REF!</v>
      </c>
      <c r="H67" s="15" t="e">
        <f t="shared" si="2"/>
        <v>#REF!</v>
      </c>
      <c r="I67" s="15" t="e">
        <f t="shared" si="6"/>
        <v>#REF!</v>
      </c>
      <c r="J67" s="3"/>
      <c r="K67" s="15"/>
      <c r="L67" s="15" t="e">
        <f t="shared" si="7"/>
        <v>#REF!</v>
      </c>
      <c r="M67" s="29" t="e">
        <f t="shared" si="3"/>
        <v>#REF!</v>
      </c>
      <c r="N67" s="15" t="e">
        <f t="shared" si="8"/>
        <v>#REF!</v>
      </c>
      <c r="O67" s="3">
        <v>481.92</v>
      </c>
      <c r="P67" s="3">
        <v>1</v>
      </c>
      <c r="Q67" s="29">
        <f t="shared" si="4"/>
        <v>481.92</v>
      </c>
    </row>
    <row r="68" spans="1:17" ht="35.25" customHeight="1">
      <c r="A68" s="14" t="s">
        <v>82</v>
      </c>
      <c r="B68" s="37">
        <v>5</v>
      </c>
      <c r="C68" s="29" t="e">
        <f>J12</f>
        <v>#REF!</v>
      </c>
      <c r="D68" s="29" t="e">
        <f t="shared" si="0"/>
        <v>#REF!</v>
      </c>
      <c r="E68" s="24">
        <v>60</v>
      </c>
      <c r="F68" s="15">
        <f t="shared" si="1"/>
        <v>1</v>
      </c>
      <c r="G68" s="15" t="e">
        <f t="shared" si="5"/>
        <v>#REF!</v>
      </c>
      <c r="H68" s="15" t="e">
        <f t="shared" si="2"/>
        <v>#REF!</v>
      </c>
      <c r="I68" s="15" t="e">
        <f t="shared" si="6"/>
        <v>#REF!</v>
      </c>
      <c r="J68" s="3"/>
      <c r="K68" s="15">
        <f>J68*F68</f>
        <v>0</v>
      </c>
      <c r="L68" s="15" t="e">
        <f t="shared" si="7"/>
        <v>#REF!</v>
      </c>
      <c r="M68" s="29" t="e">
        <f t="shared" si="3"/>
        <v>#REF!</v>
      </c>
      <c r="N68" s="15" t="e">
        <f t="shared" si="8"/>
        <v>#REF!</v>
      </c>
      <c r="O68" s="3">
        <v>137.69</v>
      </c>
      <c r="P68" s="3">
        <v>12</v>
      </c>
      <c r="Q68" s="29">
        <f t="shared" si="4"/>
        <v>1652.28</v>
      </c>
    </row>
    <row r="69" spans="1:17" ht="17.25" customHeight="1">
      <c r="A69" s="14" t="s">
        <v>83</v>
      </c>
      <c r="B69" s="37">
        <v>2</v>
      </c>
      <c r="C69" s="29" t="e">
        <f>J12</f>
        <v>#REF!</v>
      </c>
      <c r="D69" s="29" t="e">
        <f t="shared" si="0"/>
        <v>#REF!</v>
      </c>
      <c r="E69" s="24">
        <v>30</v>
      </c>
      <c r="F69" s="15">
        <f t="shared" si="1"/>
        <v>0.5</v>
      </c>
      <c r="G69" s="15" t="e">
        <f t="shared" si="5"/>
        <v>#REF!</v>
      </c>
      <c r="H69" s="15" t="e">
        <f t="shared" si="2"/>
        <v>#REF!</v>
      </c>
      <c r="I69" s="15" t="e">
        <f t="shared" si="6"/>
        <v>#REF!</v>
      </c>
      <c r="J69" s="3"/>
      <c r="K69" s="15"/>
      <c r="L69" s="15" t="e">
        <f t="shared" si="7"/>
        <v>#REF!</v>
      </c>
      <c r="M69" s="29" t="e">
        <f t="shared" si="3"/>
        <v>#REF!</v>
      </c>
      <c r="N69" s="15" t="e">
        <f t="shared" si="8"/>
        <v>#REF!</v>
      </c>
      <c r="O69" s="3">
        <v>137.69</v>
      </c>
      <c r="P69" s="3">
        <v>12</v>
      </c>
      <c r="Q69" s="29">
        <f t="shared" si="4"/>
        <v>1652.28</v>
      </c>
    </row>
    <row r="70" spans="1:17" ht="22.5" customHeight="1">
      <c r="A70" s="14" t="s">
        <v>84</v>
      </c>
      <c r="B70" s="37">
        <v>3</v>
      </c>
      <c r="C70" s="29" t="e">
        <f>J12</f>
        <v>#REF!</v>
      </c>
      <c r="D70" s="29" t="e">
        <f t="shared" si="0"/>
        <v>#REF!</v>
      </c>
      <c r="E70" s="24">
        <v>120</v>
      </c>
      <c r="F70" s="29">
        <f t="shared" si="1"/>
        <v>2</v>
      </c>
      <c r="G70" s="15" t="e">
        <f t="shared" si="5"/>
        <v>#REF!</v>
      </c>
      <c r="H70" s="15" t="e">
        <f t="shared" si="2"/>
        <v>#REF!</v>
      </c>
      <c r="I70" s="15" t="e">
        <f t="shared" si="6"/>
        <v>#REF!</v>
      </c>
      <c r="J70" s="3"/>
      <c r="K70" s="15"/>
      <c r="L70" s="15" t="e">
        <f t="shared" si="7"/>
        <v>#REF!</v>
      </c>
      <c r="M70" s="29" t="e">
        <f t="shared" si="3"/>
        <v>#REF!</v>
      </c>
      <c r="N70" s="15" t="e">
        <f t="shared" si="8"/>
        <v>#REF!</v>
      </c>
      <c r="O70" s="3">
        <v>275.38</v>
      </c>
      <c r="P70" s="3">
        <v>1</v>
      </c>
      <c r="Q70" s="29">
        <f t="shared" si="4"/>
        <v>275.38</v>
      </c>
    </row>
    <row r="71" spans="1:17" ht="22.5" customHeight="1">
      <c r="A71" s="14" t="s">
        <v>85</v>
      </c>
      <c r="B71" s="37">
        <v>3</v>
      </c>
      <c r="C71" s="29" t="e">
        <f>J12</f>
        <v>#REF!</v>
      </c>
      <c r="D71" s="29" t="e">
        <f t="shared" si="0"/>
        <v>#REF!</v>
      </c>
      <c r="E71" s="24">
        <v>30</v>
      </c>
      <c r="F71" s="29">
        <f t="shared" si="1"/>
        <v>0.5</v>
      </c>
      <c r="G71" s="15" t="e">
        <f t="shared" si="5"/>
        <v>#REF!</v>
      </c>
      <c r="H71" s="15" t="e">
        <f t="shared" si="2"/>
        <v>#REF!</v>
      </c>
      <c r="I71" s="15" t="e">
        <f t="shared" si="6"/>
        <v>#REF!</v>
      </c>
      <c r="J71" s="3"/>
      <c r="K71" s="15"/>
      <c r="L71" s="15" t="e">
        <f t="shared" si="7"/>
        <v>#REF!</v>
      </c>
      <c r="M71" s="29" t="e">
        <f t="shared" si="3"/>
        <v>#REF!</v>
      </c>
      <c r="N71" s="15" t="e">
        <f t="shared" si="8"/>
        <v>#REF!</v>
      </c>
      <c r="O71" s="3">
        <v>68.849999999999994</v>
      </c>
      <c r="P71" s="3">
        <v>1</v>
      </c>
      <c r="Q71" s="29">
        <f t="shared" si="4"/>
        <v>68.849999999999994</v>
      </c>
    </row>
    <row r="72" spans="1:17" ht="55.5" customHeight="1">
      <c r="A72" s="14" t="s">
        <v>86</v>
      </c>
      <c r="B72" s="37">
        <v>4</v>
      </c>
      <c r="C72" s="29" t="e">
        <f>J12</f>
        <v>#REF!</v>
      </c>
      <c r="D72" s="29" t="e">
        <f t="shared" si="0"/>
        <v>#REF!</v>
      </c>
      <c r="E72" s="24">
        <v>120</v>
      </c>
      <c r="F72" s="16">
        <f t="shared" si="1"/>
        <v>2</v>
      </c>
      <c r="G72" s="15" t="e">
        <f t="shared" si="5"/>
        <v>#REF!</v>
      </c>
      <c r="H72" s="15" t="e">
        <f t="shared" si="2"/>
        <v>#REF!</v>
      </c>
      <c r="I72" s="15" t="e">
        <f t="shared" si="6"/>
        <v>#REF!</v>
      </c>
      <c r="J72" s="3">
        <v>3.98</v>
      </c>
      <c r="K72" s="15">
        <f>J72*F72</f>
        <v>7.96</v>
      </c>
      <c r="L72" s="15" t="e">
        <f t="shared" si="7"/>
        <v>#REF!</v>
      </c>
      <c r="M72" s="29" t="e">
        <f t="shared" si="3"/>
        <v>#REF!</v>
      </c>
      <c r="N72" s="15" t="e">
        <f t="shared" si="8"/>
        <v>#REF!</v>
      </c>
      <c r="O72" s="3">
        <v>284.27</v>
      </c>
      <c r="P72" s="3">
        <v>1</v>
      </c>
      <c r="Q72" s="29">
        <f t="shared" si="4"/>
        <v>284.27</v>
      </c>
    </row>
    <row r="73" spans="1:17" ht="18" customHeight="1">
      <c r="A73" s="14" t="s">
        <v>87</v>
      </c>
      <c r="B73" s="37">
        <v>2</v>
      </c>
      <c r="C73" s="29" t="e">
        <f>J12</f>
        <v>#REF!</v>
      </c>
      <c r="D73" s="29" t="e">
        <f t="shared" si="0"/>
        <v>#REF!</v>
      </c>
      <c r="E73" s="24">
        <v>10</v>
      </c>
      <c r="F73" s="15">
        <f t="shared" si="1"/>
        <v>0.16666666666666666</v>
      </c>
      <c r="G73" s="15" t="e">
        <f t="shared" si="5"/>
        <v>#REF!</v>
      </c>
      <c r="H73" s="15" t="e">
        <f t="shared" si="2"/>
        <v>#REF!</v>
      </c>
      <c r="I73" s="15" t="e">
        <f t="shared" si="6"/>
        <v>#REF!</v>
      </c>
      <c r="J73" s="3"/>
      <c r="K73" s="15">
        <f>J73*F73</f>
        <v>0</v>
      </c>
      <c r="L73" s="15" t="e">
        <f t="shared" si="7"/>
        <v>#REF!</v>
      </c>
      <c r="M73" s="29" t="e">
        <f t="shared" si="3"/>
        <v>#REF!</v>
      </c>
      <c r="N73" s="15" t="e">
        <f t="shared" si="8"/>
        <v>#REF!</v>
      </c>
      <c r="O73" s="3">
        <v>22.95</v>
      </c>
      <c r="P73" s="3">
        <v>4</v>
      </c>
      <c r="Q73" s="29">
        <f t="shared" si="4"/>
        <v>91.8</v>
      </c>
    </row>
    <row r="74" spans="1:17" ht="54" customHeight="1">
      <c r="A74" s="14" t="s">
        <v>88</v>
      </c>
      <c r="B74" s="37">
        <v>3</v>
      </c>
      <c r="C74" s="29" t="e">
        <f>J12</f>
        <v>#REF!</v>
      </c>
      <c r="D74" s="29" t="e">
        <f t="shared" si="0"/>
        <v>#REF!</v>
      </c>
      <c r="E74" s="24">
        <v>120</v>
      </c>
      <c r="F74" s="15">
        <f t="shared" si="1"/>
        <v>2</v>
      </c>
      <c r="G74" s="15" t="e">
        <f t="shared" si="5"/>
        <v>#REF!</v>
      </c>
      <c r="H74" s="15" t="e">
        <f t="shared" si="2"/>
        <v>#REF!</v>
      </c>
      <c r="I74" s="15" t="e">
        <f t="shared" si="6"/>
        <v>#REF!</v>
      </c>
      <c r="J74" s="3"/>
      <c r="K74" s="15"/>
      <c r="L74" s="15" t="e">
        <f t="shared" si="7"/>
        <v>#REF!</v>
      </c>
      <c r="M74" s="29" t="e">
        <f t="shared" si="3"/>
        <v>#REF!</v>
      </c>
      <c r="N74" s="15" t="e">
        <f t="shared" si="8"/>
        <v>#REF!</v>
      </c>
      <c r="O74" s="3">
        <v>275.38</v>
      </c>
      <c r="P74" s="3">
        <v>1</v>
      </c>
      <c r="Q74" s="29">
        <f t="shared" si="4"/>
        <v>275.38</v>
      </c>
    </row>
    <row r="75" spans="1:17" ht="39.75" customHeight="1">
      <c r="A75" s="14" t="s">
        <v>89</v>
      </c>
      <c r="B75" s="37">
        <v>4</v>
      </c>
      <c r="C75" s="29" t="e">
        <f>J12</f>
        <v>#REF!</v>
      </c>
      <c r="D75" s="29" t="e">
        <f t="shared" si="0"/>
        <v>#REF!</v>
      </c>
      <c r="E75" s="24">
        <v>30</v>
      </c>
      <c r="F75" s="15">
        <f t="shared" si="1"/>
        <v>0.5</v>
      </c>
      <c r="G75" s="15" t="e">
        <f t="shared" si="5"/>
        <v>#REF!</v>
      </c>
      <c r="H75" s="15" t="e">
        <f t="shared" si="2"/>
        <v>#REF!</v>
      </c>
      <c r="I75" s="15" t="e">
        <f t="shared" si="6"/>
        <v>#REF!</v>
      </c>
      <c r="J75" s="3"/>
      <c r="K75" s="15"/>
      <c r="L75" s="15" t="e">
        <f t="shared" si="7"/>
        <v>#REF!</v>
      </c>
      <c r="M75" s="29" t="e">
        <f t="shared" si="3"/>
        <v>#REF!</v>
      </c>
      <c r="N75" s="15" t="e">
        <f t="shared" si="8"/>
        <v>#REF!</v>
      </c>
      <c r="O75" s="3">
        <v>68.849999999999994</v>
      </c>
      <c r="P75" s="3">
        <v>12</v>
      </c>
      <c r="Q75" s="29">
        <f t="shared" si="4"/>
        <v>826.19999999999993</v>
      </c>
    </row>
    <row r="76" spans="1:17" ht="18.75" customHeight="1">
      <c r="A76" s="14" t="s">
        <v>90</v>
      </c>
      <c r="B76" s="37">
        <v>2</v>
      </c>
      <c r="C76" s="29" t="e">
        <f>J12</f>
        <v>#REF!</v>
      </c>
      <c r="D76" s="29" t="e">
        <f t="shared" si="0"/>
        <v>#REF!</v>
      </c>
      <c r="E76" s="24">
        <v>120</v>
      </c>
      <c r="F76" s="15">
        <f t="shared" si="1"/>
        <v>2</v>
      </c>
      <c r="G76" s="15" t="e">
        <f t="shared" si="5"/>
        <v>#REF!</v>
      </c>
      <c r="H76" s="15" t="e">
        <f t="shared" si="2"/>
        <v>#REF!</v>
      </c>
      <c r="I76" s="15" t="e">
        <f t="shared" si="6"/>
        <v>#REF!</v>
      </c>
      <c r="J76" s="3"/>
      <c r="K76" s="15">
        <f>J76*F76</f>
        <v>0</v>
      </c>
      <c r="L76" s="15" t="e">
        <f t="shared" si="7"/>
        <v>#REF!</v>
      </c>
      <c r="M76" s="29" t="e">
        <f t="shared" si="3"/>
        <v>#REF!</v>
      </c>
      <c r="N76" s="15" t="e">
        <f t="shared" si="8"/>
        <v>#REF!</v>
      </c>
      <c r="O76" s="3">
        <v>275.38</v>
      </c>
      <c r="P76" s="3">
        <v>3</v>
      </c>
      <c r="Q76" s="29">
        <f t="shared" si="4"/>
        <v>826.14</v>
      </c>
    </row>
    <row r="77" spans="1:17" ht="24" customHeight="1">
      <c r="A77" s="54" t="s">
        <v>91</v>
      </c>
      <c r="B77" s="44"/>
      <c r="C77" s="15"/>
      <c r="D77" s="29">
        <f t="shared" si="0"/>
        <v>0</v>
      </c>
      <c r="E77" s="24"/>
      <c r="F77" s="16">
        <f t="shared" si="1"/>
        <v>0</v>
      </c>
      <c r="G77" s="15">
        <f t="shared" si="5"/>
        <v>0</v>
      </c>
      <c r="H77" s="15"/>
      <c r="I77" s="15">
        <f t="shared" si="6"/>
        <v>0</v>
      </c>
      <c r="J77" s="3"/>
      <c r="K77" s="15"/>
      <c r="L77" s="15">
        <f t="shared" si="7"/>
        <v>0</v>
      </c>
      <c r="M77" s="29">
        <f t="shared" si="3"/>
        <v>0</v>
      </c>
      <c r="N77" s="15">
        <f t="shared" si="8"/>
        <v>0</v>
      </c>
      <c r="O77" s="3"/>
      <c r="P77" s="3"/>
      <c r="Q77" s="29">
        <f t="shared" si="4"/>
        <v>0</v>
      </c>
    </row>
    <row r="78" spans="1:17" ht="36.75" customHeight="1">
      <c r="A78" s="14" t="s">
        <v>118</v>
      </c>
      <c r="B78" s="37">
        <v>1</v>
      </c>
      <c r="C78" s="29" t="e">
        <f>J12</f>
        <v>#REF!</v>
      </c>
      <c r="D78" s="29" t="e">
        <f t="shared" si="0"/>
        <v>#REF!</v>
      </c>
      <c r="E78" s="24">
        <v>15</v>
      </c>
      <c r="F78" s="15">
        <f t="shared" si="1"/>
        <v>0.25</v>
      </c>
      <c r="G78" s="15" t="e">
        <f t="shared" si="5"/>
        <v>#REF!</v>
      </c>
      <c r="H78" s="15" t="e">
        <f t="shared" si="2"/>
        <v>#REF!</v>
      </c>
      <c r="I78" s="15" t="e">
        <f t="shared" si="6"/>
        <v>#REF!</v>
      </c>
      <c r="J78" s="3"/>
      <c r="K78" s="15"/>
      <c r="L78" s="15" t="e">
        <f t="shared" si="7"/>
        <v>#REF!</v>
      </c>
      <c r="M78" s="29" t="e">
        <f t="shared" si="3"/>
        <v>#REF!</v>
      </c>
      <c r="N78" s="15" t="e">
        <f t="shared" si="8"/>
        <v>#REF!</v>
      </c>
      <c r="O78" s="3">
        <v>34.42</v>
      </c>
      <c r="P78" s="3">
        <v>2</v>
      </c>
      <c r="Q78" s="29">
        <f t="shared" si="4"/>
        <v>68.84</v>
      </c>
    </row>
    <row r="79" spans="1:17" ht="21" customHeight="1">
      <c r="A79" s="54" t="s">
        <v>92</v>
      </c>
      <c r="B79" s="48"/>
      <c r="C79" s="15"/>
      <c r="D79" s="29">
        <f t="shared" si="0"/>
        <v>0</v>
      </c>
      <c r="E79" s="24"/>
      <c r="F79" s="16">
        <f t="shared" si="1"/>
        <v>0</v>
      </c>
      <c r="G79" s="15">
        <f t="shared" si="5"/>
        <v>0</v>
      </c>
      <c r="H79" s="15"/>
      <c r="I79" s="15">
        <f t="shared" si="6"/>
        <v>0</v>
      </c>
      <c r="J79" s="3"/>
      <c r="K79" s="15"/>
      <c r="L79" s="15">
        <f t="shared" si="7"/>
        <v>0</v>
      </c>
      <c r="M79" s="29">
        <f t="shared" si="3"/>
        <v>0</v>
      </c>
      <c r="N79" s="15">
        <f t="shared" si="8"/>
        <v>0</v>
      </c>
      <c r="O79" s="3"/>
      <c r="P79" s="3"/>
      <c r="Q79" s="29">
        <f t="shared" si="4"/>
        <v>0</v>
      </c>
    </row>
    <row r="80" spans="1:17" ht="27.75" customHeight="1">
      <c r="A80" s="14" t="s">
        <v>119</v>
      </c>
      <c r="B80" s="37">
        <v>3</v>
      </c>
      <c r="C80" s="29" t="e">
        <f>J12</f>
        <v>#REF!</v>
      </c>
      <c r="D80" s="29" t="e">
        <f t="shared" si="0"/>
        <v>#REF!</v>
      </c>
      <c r="E80" s="24">
        <v>5</v>
      </c>
      <c r="F80" s="15">
        <f t="shared" si="1"/>
        <v>8.3333333333333329E-2</v>
      </c>
      <c r="G80" s="15" t="e">
        <f t="shared" si="5"/>
        <v>#REF!</v>
      </c>
      <c r="H80" s="15" t="e">
        <f>D80*0.302</f>
        <v>#REF!</v>
      </c>
      <c r="I80" s="15" t="e">
        <f t="shared" si="6"/>
        <v>#REF!</v>
      </c>
      <c r="J80" s="3"/>
      <c r="K80" s="15"/>
      <c r="L80" s="15" t="e">
        <f t="shared" si="7"/>
        <v>#REF!</v>
      </c>
      <c r="M80" s="29" t="e">
        <f t="shared" si="3"/>
        <v>#REF!</v>
      </c>
      <c r="N80" s="15" t="e">
        <f t="shared" si="8"/>
        <v>#REF!</v>
      </c>
      <c r="O80" s="3">
        <v>11.47</v>
      </c>
      <c r="P80" s="3">
        <v>12</v>
      </c>
      <c r="Q80" s="29">
        <f t="shared" si="4"/>
        <v>137.64000000000001</v>
      </c>
    </row>
    <row r="81" spans="1:17" ht="16.5" customHeight="1">
      <c r="A81" s="14" t="s">
        <v>120</v>
      </c>
      <c r="B81" s="37">
        <v>3</v>
      </c>
      <c r="C81" s="29" t="e">
        <f>J12</f>
        <v>#REF!</v>
      </c>
      <c r="D81" s="29" t="e">
        <f t="shared" si="0"/>
        <v>#REF!</v>
      </c>
      <c r="E81" s="24">
        <v>5</v>
      </c>
      <c r="F81" s="15">
        <f t="shared" si="1"/>
        <v>8.3333333333333329E-2</v>
      </c>
      <c r="G81" s="15" t="e">
        <f t="shared" si="5"/>
        <v>#REF!</v>
      </c>
      <c r="H81" s="15" t="e">
        <f t="shared" si="2"/>
        <v>#REF!</v>
      </c>
      <c r="I81" s="15" t="e">
        <f t="shared" si="6"/>
        <v>#REF!</v>
      </c>
      <c r="J81" s="3"/>
      <c r="K81" s="15"/>
      <c r="L81" s="15" t="e">
        <f t="shared" si="7"/>
        <v>#REF!</v>
      </c>
      <c r="M81" s="29" t="e">
        <f t="shared" si="3"/>
        <v>#REF!</v>
      </c>
      <c r="N81" s="15" t="e">
        <f t="shared" si="8"/>
        <v>#REF!</v>
      </c>
      <c r="O81" s="3">
        <v>11.47</v>
      </c>
      <c r="P81" s="3">
        <v>156</v>
      </c>
      <c r="Q81" s="29">
        <f t="shared" si="4"/>
        <v>1789.3200000000002</v>
      </c>
    </row>
    <row r="82" spans="1:17" ht="27.75" customHeight="1">
      <c r="A82" s="14" t="s">
        <v>121</v>
      </c>
      <c r="B82" s="37">
        <v>3</v>
      </c>
      <c r="C82" s="29" t="e">
        <f>J12</f>
        <v>#REF!</v>
      </c>
      <c r="D82" s="29" t="e">
        <f t="shared" si="0"/>
        <v>#REF!</v>
      </c>
      <c r="E82" s="24">
        <v>10</v>
      </c>
      <c r="F82" s="15">
        <f t="shared" si="1"/>
        <v>0.16666666666666666</v>
      </c>
      <c r="G82" s="15" t="e">
        <f t="shared" si="5"/>
        <v>#REF!</v>
      </c>
      <c r="H82" s="15" t="e">
        <f t="shared" si="2"/>
        <v>#REF!</v>
      </c>
      <c r="I82" s="15" t="e">
        <f t="shared" si="6"/>
        <v>#REF!</v>
      </c>
      <c r="J82" s="3"/>
      <c r="K82" s="15"/>
      <c r="L82" s="15" t="e">
        <f t="shared" si="7"/>
        <v>#REF!</v>
      </c>
      <c r="M82" s="29" t="e">
        <f t="shared" si="3"/>
        <v>#REF!</v>
      </c>
      <c r="N82" s="15" t="e">
        <f t="shared" si="8"/>
        <v>#REF!</v>
      </c>
      <c r="O82" s="3">
        <v>22.95</v>
      </c>
      <c r="P82" s="3">
        <v>4</v>
      </c>
      <c r="Q82" s="29">
        <f t="shared" si="4"/>
        <v>91.8</v>
      </c>
    </row>
    <row r="83" spans="1:17" ht="21.75" customHeight="1">
      <c r="A83" s="14" t="s">
        <v>122</v>
      </c>
      <c r="B83" s="37">
        <v>3</v>
      </c>
      <c r="C83" s="29" t="e">
        <f>J12</f>
        <v>#REF!</v>
      </c>
      <c r="D83" s="29" t="e">
        <f t="shared" si="0"/>
        <v>#REF!</v>
      </c>
      <c r="E83" s="24">
        <v>10</v>
      </c>
      <c r="F83" s="15">
        <f t="shared" si="1"/>
        <v>0.16666666666666666</v>
      </c>
      <c r="G83" s="15" t="e">
        <f t="shared" si="5"/>
        <v>#REF!</v>
      </c>
      <c r="H83" s="15" t="e">
        <f t="shared" si="2"/>
        <v>#REF!</v>
      </c>
      <c r="I83" s="15" t="e">
        <f t="shared" si="6"/>
        <v>#REF!</v>
      </c>
      <c r="J83" s="3"/>
      <c r="K83" s="15"/>
      <c r="L83" s="15" t="e">
        <f t="shared" si="7"/>
        <v>#REF!</v>
      </c>
      <c r="M83" s="29" t="e">
        <f t="shared" si="3"/>
        <v>#REF!</v>
      </c>
      <c r="N83" s="15" t="e">
        <f t="shared" si="8"/>
        <v>#REF!</v>
      </c>
      <c r="O83" s="3">
        <v>22.95</v>
      </c>
      <c r="P83" s="3">
        <v>2</v>
      </c>
      <c r="Q83" s="29">
        <f t="shared" si="4"/>
        <v>45.9</v>
      </c>
    </row>
    <row r="84" spans="1:17" ht="21.75" customHeight="1">
      <c r="A84" s="54" t="s">
        <v>93</v>
      </c>
      <c r="B84" s="48"/>
      <c r="C84" s="15"/>
      <c r="D84" s="29"/>
      <c r="E84" s="24"/>
      <c r="F84" s="16">
        <f t="shared" si="1"/>
        <v>0</v>
      </c>
      <c r="G84" s="15">
        <f t="shared" si="5"/>
        <v>0</v>
      </c>
      <c r="H84" s="15">
        <f t="shared" si="2"/>
        <v>0</v>
      </c>
      <c r="I84" s="15">
        <f t="shared" si="6"/>
        <v>0</v>
      </c>
      <c r="J84" s="3"/>
      <c r="K84" s="15"/>
      <c r="L84" s="15">
        <f t="shared" si="7"/>
        <v>0</v>
      </c>
      <c r="M84" s="29">
        <f t="shared" si="3"/>
        <v>0</v>
      </c>
      <c r="N84" s="15">
        <f t="shared" si="8"/>
        <v>0</v>
      </c>
      <c r="O84" s="3"/>
      <c r="P84" s="3"/>
      <c r="Q84" s="29">
        <f t="shared" si="4"/>
        <v>0</v>
      </c>
    </row>
    <row r="85" spans="1:17" ht="45" customHeight="1">
      <c r="A85" s="14" t="s">
        <v>123</v>
      </c>
      <c r="B85" s="37">
        <v>4</v>
      </c>
      <c r="C85" s="29" t="e">
        <f>J12</f>
        <v>#REF!</v>
      </c>
      <c r="D85" s="29" t="e">
        <f t="shared" si="0"/>
        <v>#REF!</v>
      </c>
      <c r="E85" s="24">
        <v>20</v>
      </c>
      <c r="F85" s="15">
        <f t="shared" si="1"/>
        <v>0.33333333333333331</v>
      </c>
      <c r="G85" s="15" t="e">
        <f t="shared" si="5"/>
        <v>#REF!</v>
      </c>
      <c r="H85" s="15" t="e">
        <f t="shared" si="2"/>
        <v>#REF!</v>
      </c>
      <c r="I85" s="15" t="e">
        <f t="shared" si="6"/>
        <v>#REF!</v>
      </c>
      <c r="J85" s="3"/>
      <c r="K85" s="15"/>
      <c r="L85" s="15" t="e">
        <f t="shared" si="7"/>
        <v>#REF!</v>
      </c>
      <c r="M85" s="29" t="e">
        <f t="shared" si="3"/>
        <v>#REF!</v>
      </c>
      <c r="N85" s="15" t="e">
        <f t="shared" si="8"/>
        <v>#REF!</v>
      </c>
      <c r="O85" s="3">
        <v>45.9</v>
      </c>
      <c r="P85" s="3">
        <v>156</v>
      </c>
      <c r="Q85" s="29">
        <f t="shared" si="4"/>
        <v>7160.4</v>
      </c>
    </row>
    <row r="86" spans="1:17" ht="24" customHeight="1">
      <c r="A86" s="14" t="s">
        <v>124</v>
      </c>
      <c r="B86" s="37">
        <v>3</v>
      </c>
      <c r="C86" s="29" t="e">
        <f>J12</f>
        <v>#REF!</v>
      </c>
      <c r="D86" s="29" t="e">
        <f t="shared" si="0"/>
        <v>#REF!</v>
      </c>
      <c r="E86" s="24">
        <v>5</v>
      </c>
      <c r="F86" s="15">
        <f t="shared" si="1"/>
        <v>8.3333333333333329E-2</v>
      </c>
      <c r="G86" s="15" t="e">
        <f t="shared" si="5"/>
        <v>#REF!</v>
      </c>
      <c r="H86" s="15" t="e">
        <f t="shared" si="2"/>
        <v>#REF!</v>
      </c>
      <c r="I86" s="15" t="e">
        <f t="shared" si="6"/>
        <v>#REF!</v>
      </c>
      <c r="J86" s="3"/>
      <c r="K86" s="15">
        <f>J86*F86</f>
        <v>0</v>
      </c>
      <c r="L86" s="15" t="e">
        <f t="shared" si="7"/>
        <v>#REF!</v>
      </c>
      <c r="M86" s="29" t="e">
        <f t="shared" si="3"/>
        <v>#REF!</v>
      </c>
      <c r="N86" s="15" t="e">
        <f t="shared" si="8"/>
        <v>#REF!</v>
      </c>
      <c r="O86" s="3">
        <v>11.47</v>
      </c>
      <c r="P86" s="3">
        <v>4</v>
      </c>
      <c r="Q86" s="29">
        <f t="shared" si="4"/>
        <v>45.88</v>
      </c>
    </row>
    <row r="87" spans="1:17" ht="40.5" customHeight="1">
      <c r="A87" s="14" t="s">
        <v>94</v>
      </c>
      <c r="B87" s="37">
        <v>1</v>
      </c>
      <c r="C87" s="29" t="e">
        <f>J12</f>
        <v>#REF!</v>
      </c>
      <c r="D87" s="29" t="e">
        <f t="shared" si="0"/>
        <v>#REF!</v>
      </c>
      <c r="E87" s="24">
        <v>5</v>
      </c>
      <c r="F87" s="15">
        <f t="shared" si="1"/>
        <v>8.3333333333333329E-2</v>
      </c>
      <c r="G87" s="15" t="e">
        <f t="shared" si="5"/>
        <v>#REF!</v>
      </c>
      <c r="H87" s="15" t="e">
        <f t="shared" si="2"/>
        <v>#REF!</v>
      </c>
      <c r="I87" s="15" t="e">
        <f t="shared" si="6"/>
        <v>#REF!</v>
      </c>
      <c r="J87" s="3"/>
      <c r="K87" s="15">
        <f>J87*F87</f>
        <v>0</v>
      </c>
      <c r="L87" s="15" t="e">
        <f t="shared" si="7"/>
        <v>#REF!</v>
      </c>
      <c r="M87" s="29" t="e">
        <f t="shared" si="3"/>
        <v>#REF!</v>
      </c>
      <c r="N87" s="15" t="e">
        <f t="shared" si="8"/>
        <v>#REF!</v>
      </c>
      <c r="O87" s="3">
        <v>11.47</v>
      </c>
      <c r="P87" s="3">
        <v>2</v>
      </c>
      <c r="Q87" s="29">
        <f t="shared" si="4"/>
        <v>22.94</v>
      </c>
    </row>
    <row r="88" spans="1:17" ht="17.25" customHeight="1">
      <c r="A88" s="54" t="s">
        <v>95</v>
      </c>
      <c r="B88" s="44"/>
      <c r="C88" s="15"/>
      <c r="D88" s="29">
        <f t="shared" si="0"/>
        <v>0</v>
      </c>
      <c r="E88" s="24"/>
      <c r="F88" s="16">
        <f t="shared" si="1"/>
        <v>0</v>
      </c>
      <c r="G88" s="15">
        <f t="shared" si="5"/>
        <v>0</v>
      </c>
      <c r="H88" s="15">
        <f t="shared" si="2"/>
        <v>0</v>
      </c>
      <c r="I88" s="15">
        <f t="shared" si="6"/>
        <v>0</v>
      </c>
      <c r="J88" s="3"/>
      <c r="K88" s="15">
        <f>J88*F88</f>
        <v>0</v>
      </c>
      <c r="L88" s="15">
        <f t="shared" si="7"/>
        <v>0</v>
      </c>
      <c r="M88" s="29">
        <f t="shared" si="3"/>
        <v>0</v>
      </c>
      <c r="N88" s="15">
        <f t="shared" si="8"/>
        <v>0</v>
      </c>
      <c r="O88" s="3"/>
      <c r="P88" s="3"/>
      <c r="Q88" s="29">
        <f t="shared" si="4"/>
        <v>0</v>
      </c>
    </row>
    <row r="89" spans="1:17" ht="24" customHeight="1">
      <c r="A89" s="14" t="s">
        <v>96</v>
      </c>
      <c r="B89" s="37">
        <v>3</v>
      </c>
      <c r="C89" s="29" t="e">
        <f>J12</f>
        <v>#REF!</v>
      </c>
      <c r="D89" s="29" t="e">
        <f t="shared" si="0"/>
        <v>#REF!</v>
      </c>
      <c r="E89" s="24">
        <v>5</v>
      </c>
      <c r="F89" s="15">
        <f t="shared" si="1"/>
        <v>8.3333333333333329E-2</v>
      </c>
      <c r="G89" s="15" t="e">
        <f t="shared" si="5"/>
        <v>#REF!</v>
      </c>
      <c r="H89" s="15" t="e">
        <f t="shared" si="2"/>
        <v>#REF!</v>
      </c>
      <c r="I89" s="15" t="e">
        <f t="shared" si="6"/>
        <v>#REF!</v>
      </c>
      <c r="J89" s="3"/>
      <c r="K89" s="15">
        <f>J89*F89</f>
        <v>0</v>
      </c>
      <c r="L89" s="15" t="e">
        <f t="shared" si="7"/>
        <v>#REF!</v>
      </c>
      <c r="M89" s="29" t="e">
        <f t="shared" si="3"/>
        <v>#REF!</v>
      </c>
      <c r="N89" s="15" t="e">
        <f t="shared" si="8"/>
        <v>#REF!</v>
      </c>
      <c r="O89" s="3">
        <v>11.47</v>
      </c>
      <c r="P89" s="3">
        <v>1</v>
      </c>
      <c r="Q89" s="29">
        <f t="shared" si="4"/>
        <v>11.47</v>
      </c>
    </row>
    <row r="90" spans="1:17" ht="18" customHeight="1">
      <c r="A90" s="14" t="s">
        <v>97</v>
      </c>
      <c r="B90" s="37">
        <v>2</v>
      </c>
      <c r="C90" s="29" t="e">
        <f>J12</f>
        <v>#REF!</v>
      </c>
      <c r="D90" s="29" t="e">
        <f t="shared" si="0"/>
        <v>#REF!</v>
      </c>
      <c r="E90" s="24">
        <v>5</v>
      </c>
      <c r="F90" s="15">
        <f t="shared" si="1"/>
        <v>8.3333333333333329E-2</v>
      </c>
      <c r="G90" s="15" t="e">
        <f t="shared" si="5"/>
        <v>#REF!</v>
      </c>
      <c r="H90" s="15" t="e">
        <f t="shared" si="2"/>
        <v>#REF!</v>
      </c>
      <c r="I90" s="15" t="e">
        <f t="shared" si="6"/>
        <v>#REF!</v>
      </c>
      <c r="J90" s="3"/>
      <c r="K90" s="15"/>
      <c r="L90" s="15" t="e">
        <f t="shared" si="7"/>
        <v>#REF!</v>
      </c>
      <c r="M90" s="29" t="e">
        <f t="shared" si="3"/>
        <v>#REF!</v>
      </c>
      <c r="N90" s="15" t="e">
        <f t="shared" si="8"/>
        <v>#REF!</v>
      </c>
      <c r="O90" s="3">
        <v>11.47</v>
      </c>
      <c r="P90" s="3">
        <v>1</v>
      </c>
      <c r="Q90" s="29">
        <f t="shared" si="4"/>
        <v>11.47</v>
      </c>
    </row>
    <row r="91" spans="1:17" ht="33" customHeight="1">
      <c r="A91" s="39" t="s">
        <v>125</v>
      </c>
      <c r="B91" s="37">
        <v>2</v>
      </c>
      <c r="C91" s="29" t="e">
        <f>J12</f>
        <v>#REF!</v>
      </c>
      <c r="D91" s="29" t="e">
        <f t="shared" si="0"/>
        <v>#REF!</v>
      </c>
      <c r="E91" s="24">
        <v>5</v>
      </c>
      <c r="F91" s="15">
        <f t="shared" si="1"/>
        <v>8.3333333333333329E-2</v>
      </c>
      <c r="G91" s="15" t="e">
        <f t="shared" si="5"/>
        <v>#REF!</v>
      </c>
      <c r="H91" s="15" t="e">
        <f t="shared" si="2"/>
        <v>#REF!</v>
      </c>
      <c r="I91" s="15" t="e">
        <f t="shared" si="6"/>
        <v>#REF!</v>
      </c>
      <c r="J91" s="3"/>
      <c r="K91" s="15"/>
      <c r="L91" s="15" t="e">
        <f t="shared" si="7"/>
        <v>#REF!</v>
      </c>
      <c r="M91" s="29" t="e">
        <f t="shared" si="3"/>
        <v>#REF!</v>
      </c>
      <c r="N91" s="15" t="e">
        <f t="shared" si="8"/>
        <v>#REF!</v>
      </c>
      <c r="O91" s="3">
        <v>11.47</v>
      </c>
      <c r="P91" s="3">
        <v>1</v>
      </c>
      <c r="Q91" s="29">
        <f t="shared" si="4"/>
        <v>11.47</v>
      </c>
    </row>
    <row r="92" spans="1:17" ht="23.25" customHeight="1">
      <c r="A92" s="55" t="s">
        <v>98</v>
      </c>
      <c r="B92" s="49">
        <v>5</v>
      </c>
      <c r="C92" s="29" t="e">
        <f>J12</f>
        <v>#REF!</v>
      </c>
      <c r="D92" s="29" t="e">
        <f t="shared" si="0"/>
        <v>#REF!</v>
      </c>
      <c r="E92" s="24">
        <v>120</v>
      </c>
      <c r="F92" s="15">
        <f t="shared" si="1"/>
        <v>2</v>
      </c>
      <c r="G92" s="15" t="e">
        <f t="shared" si="5"/>
        <v>#REF!</v>
      </c>
      <c r="H92" s="15" t="e">
        <f t="shared" si="2"/>
        <v>#REF!</v>
      </c>
      <c r="I92" s="15" t="e">
        <f t="shared" si="6"/>
        <v>#REF!</v>
      </c>
      <c r="J92" s="3"/>
      <c r="K92" s="15"/>
      <c r="L92" s="15" t="e">
        <f t="shared" si="7"/>
        <v>#REF!</v>
      </c>
      <c r="M92" s="29" t="e">
        <f t="shared" si="3"/>
        <v>#REF!</v>
      </c>
      <c r="N92" s="15" t="e">
        <f t="shared" si="8"/>
        <v>#REF!</v>
      </c>
      <c r="O92" s="3">
        <v>1376.92</v>
      </c>
      <c r="P92" s="3">
        <v>1</v>
      </c>
      <c r="Q92" s="29">
        <f t="shared" si="4"/>
        <v>1376.92</v>
      </c>
    </row>
    <row r="93" spans="1:17" ht="38.25" customHeight="1">
      <c r="A93" s="56" t="s">
        <v>99</v>
      </c>
      <c r="B93" s="48"/>
      <c r="C93" s="15"/>
      <c r="D93" s="29">
        <f t="shared" si="0"/>
        <v>0</v>
      </c>
      <c r="E93" s="24"/>
      <c r="F93" s="16">
        <f t="shared" si="1"/>
        <v>0</v>
      </c>
      <c r="G93" s="15">
        <f t="shared" si="5"/>
        <v>0</v>
      </c>
      <c r="H93" s="15">
        <f t="shared" si="2"/>
        <v>0</v>
      </c>
      <c r="I93" s="15">
        <f t="shared" si="6"/>
        <v>0</v>
      </c>
      <c r="J93" s="3"/>
      <c r="K93" s="15">
        <f>J93*F93</f>
        <v>0</v>
      </c>
      <c r="L93" s="15">
        <f t="shared" si="7"/>
        <v>0</v>
      </c>
      <c r="M93" s="29">
        <f t="shared" si="3"/>
        <v>0</v>
      </c>
      <c r="N93" s="15">
        <f t="shared" si="8"/>
        <v>0</v>
      </c>
      <c r="O93" s="3"/>
      <c r="P93" s="3"/>
      <c r="Q93" s="29">
        <f t="shared" si="4"/>
        <v>0</v>
      </c>
    </row>
    <row r="94" spans="1:17" ht="39.75" customHeight="1">
      <c r="A94" s="14" t="s">
        <v>100</v>
      </c>
      <c r="B94" s="37">
        <v>3</v>
      </c>
      <c r="C94" s="29" t="e">
        <f>J12</f>
        <v>#REF!</v>
      </c>
      <c r="D94" s="29" t="e">
        <f t="shared" si="0"/>
        <v>#REF!</v>
      </c>
      <c r="E94" s="24">
        <v>30</v>
      </c>
      <c r="F94" s="15">
        <f t="shared" si="1"/>
        <v>0.5</v>
      </c>
      <c r="G94" s="15" t="e">
        <f t="shared" si="5"/>
        <v>#REF!</v>
      </c>
      <c r="H94" s="15" t="e">
        <f t="shared" si="2"/>
        <v>#REF!</v>
      </c>
      <c r="I94" s="15" t="e">
        <f t="shared" si="6"/>
        <v>#REF!</v>
      </c>
      <c r="J94" s="3"/>
      <c r="K94" s="15">
        <f>J94*F94</f>
        <v>0</v>
      </c>
      <c r="L94" s="15" t="e">
        <f t="shared" si="7"/>
        <v>#REF!</v>
      </c>
      <c r="M94" s="29" t="e">
        <f t="shared" si="3"/>
        <v>#REF!</v>
      </c>
      <c r="N94" s="15" t="e">
        <f t="shared" si="8"/>
        <v>#REF!</v>
      </c>
      <c r="O94" s="3">
        <v>68.849999999999994</v>
      </c>
      <c r="P94" s="3">
        <v>1</v>
      </c>
      <c r="Q94" s="29">
        <f t="shared" si="4"/>
        <v>68.849999999999994</v>
      </c>
    </row>
    <row r="95" spans="1:17" ht="27" customHeight="1">
      <c r="A95" s="14" t="s">
        <v>101</v>
      </c>
      <c r="B95" s="37">
        <v>4</v>
      </c>
      <c r="C95" s="29" t="e">
        <f>J12</f>
        <v>#REF!</v>
      </c>
      <c r="D95" s="29" t="e">
        <f t="shared" si="0"/>
        <v>#REF!</v>
      </c>
      <c r="E95" s="24">
        <v>5</v>
      </c>
      <c r="F95" s="15">
        <f t="shared" si="1"/>
        <v>8.3333333333333329E-2</v>
      </c>
      <c r="G95" s="15" t="e">
        <f t="shared" si="5"/>
        <v>#REF!</v>
      </c>
      <c r="H95" s="15" t="e">
        <f t="shared" si="2"/>
        <v>#REF!</v>
      </c>
      <c r="I95" s="15" t="e">
        <f t="shared" si="6"/>
        <v>#REF!</v>
      </c>
      <c r="J95" s="3"/>
      <c r="K95" s="15">
        <f>J95*F95</f>
        <v>0</v>
      </c>
      <c r="L95" s="15" t="e">
        <f t="shared" si="7"/>
        <v>#REF!</v>
      </c>
      <c r="M95" s="29" t="e">
        <f t="shared" si="3"/>
        <v>#REF!</v>
      </c>
      <c r="N95" s="15" t="e">
        <f t="shared" si="8"/>
        <v>#REF!</v>
      </c>
      <c r="O95" s="3">
        <v>11.47</v>
      </c>
      <c r="P95" s="3">
        <v>365</v>
      </c>
      <c r="Q95" s="29">
        <f t="shared" si="4"/>
        <v>4186.55</v>
      </c>
    </row>
    <row r="96" spans="1:17" ht="17.25" customHeight="1">
      <c r="A96" s="14" t="s">
        <v>102</v>
      </c>
      <c r="B96" s="37">
        <v>4</v>
      </c>
      <c r="C96" s="29" t="e">
        <f>J12</f>
        <v>#REF!</v>
      </c>
      <c r="D96" s="29" t="e">
        <f t="shared" si="0"/>
        <v>#REF!</v>
      </c>
      <c r="E96" s="24">
        <v>5</v>
      </c>
      <c r="F96" s="15">
        <f t="shared" si="1"/>
        <v>8.3333333333333329E-2</v>
      </c>
      <c r="G96" s="15" t="e">
        <f t="shared" si="5"/>
        <v>#REF!</v>
      </c>
      <c r="H96" s="15" t="e">
        <f t="shared" si="2"/>
        <v>#REF!</v>
      </c>
      <c r="I96" s="15" t="e">
        <f t="shared" si="6"/>
        <v>#REF!</v>
      </c>
      <c r="J96" s="3"/>
      <c r="K96" s="15"/>
      <c r="L96" s="15" t="e">
        <f t="shared" si="7"/>
        <v>#REF!</v>
      </c>
      <c r="M96" s="29" t="e">
        <f t="shared" si="3"/>
        <v>#REF!</v>
      </c>
      <c r="N96" s="15" t="e">
        <f t="shared" si="8"/>
        <v>#REF!</v>
      </c>
      <c r="O96" s="3">
        <v>11.47</v>
      </c>
      <c r="P96" s="3">
        <v>365</v>
      </c>
      <c r="Q96" s="29">
        <f t="shared" si="4"/>
        <v>4186.55</v>
      </c>
    </row>
    <row r="97" spans="1:17" ht="24.75" customHeight="1">
      <c r="A97" s="14" t="s">
        <v>103</v>
      </c>
      <c r="B97" s="37">
        <v>2</v>
      </c>
      <c r="C97" s="29" t="e">
        <f>J12</f>
        <v>#REF!</v>
      </c>
      <c r="D97" s="29" t="e">
        <f t="shared" si="0"/>
        <v>#REF!</v>
      </c>
      <c r="E97" s="24">
        <v>30</v>
      </c>
      <c r="F97" s="15">
        <f t="shared" si="1"/>
        <v>0.5</v>
      </c>
      <c r="G97" s="15" t="e">
        <f t="shared" si="5"/>
        <v>#REF!</v>
      </c>
      <c r="H97" s="15" t="e">
        <f t="shared" si="2"/>
        <v>#REF!</v>
      </c>
      <c r="I97" s="15" t="e">
        <f t="shared" si="6"/>
        <v>#REF!</v>
      </c>
      <c r="J97" s="3"/>
      <c r="K97" s="15">
        <f>J97*F97</f>
        <v>0</v>
      </c>
      <c r="L97" s="15" t="e">
        <f t="shared" si="7"/>
        <v>#REF!</v>
      </c>
      <c r="M97" s="29" t="e">
        <f t="shared" si="3"/>
        <v>#REF!</v>
      </c>
      <c r="N97" s="15" t="e">
        <f t="shared" si="8"/>
        <v>#REF!</v>
      </c>
      <c r="O97" s="3">
        <v>68.849999999999994</v>
      </c>
      <c r="P97" s="3">
        <v>30</v>
      </c>
      <c r="Q97" s="29">
        <f t="shared" si="4"/>
        <v>2065.5</v>
      </c>
    </row>
    <row r="98" spans="1:17">
      <c r="L98" s="35" t="e">
        <f>SUM(L42:L97)</f>
        <v>#REF!</v>
      </c>
      <c r="M98" s="35" t="e">
        <f>SUM(M42:M97)</f>
        <v>#REF!</v>
      </c>
      <c r="N98" s="35" t="e">
        <f>SUM(N42:N97)</f>
        <v>#REF!</v>
      </c>
      <c r="O98" s="35"/>
      <c r="P98" s="35">
        <f>SUM(P42:P97)</f>
        <v>3670</v>
      </c>
      <c r="Q98" s="35">
        <f>SUM(Q42:Q97)</f>
        <v>258761.24000000008</v>
      </c>
    </row>
    <row r="100" spans="1:17">
      <c r="K100" t="s">
        <v>135</v>
      </c>
      <c r="L100" t="s">
        <v>136</v>
      </c>
      <c r="N100" s="27">
        <f>N101*N102</f>
        <v>57798903.160000004</v>
      </c>
    </row>
    <row r="101" spans="1:17">
      <c r="L101" t="s">
        <v>137</v>
      </c>
      <c r="N101">
        <v>157</v>
      </c>
    </row>
    <row r="102" spans="1:17">
      <c r="L102" t="s">
        <v>138</v>
      </c>
      <c r="N102" s="27">
        <v>368145.88</v>
      </c>
    </row>
  </sheetData>
  <mergeCells count="63">
    <mergeCell ref="A7:E7"/>
    <mergeCell ref="F7:G7"/>
    <mergeCell ref="A2:O2"/>
    <mergeCell ref="A4:E4"/>
    <mergeCell ref="F4:G4"/>
    <mergeCell ref="A5:E5"/>
    <mergeCell ref="A6:E6"/>
    <mergeCell ref="F6:G6"/>
    <mergeCell ref="A8:E8"/>
    <mergeCell ref="A9:E9"/>
    <mergeCell ref="F9:G9"/>
    <mergeCell ref="A11:E11"/>
    <mergeCell ref="F11:G11"/>
    <mergeCell ref="A10:E10"/>
    <mergeCell ref="F10:G10"/>
    <mergeCell ref="A14:E14"/>
    <mergeCell ref="F14:G14"/>
    <mergeCell ref="A15:E15"/>
    <mergeCell ref="F15:G15"/>
    <mergeCell ref="A12:E12"/>
    <mergeCell ref="F12:G12"/>
    <mergeCell ref="A13:E13"/>
    <mergeCell ref="F13:G13"/>
    <mergeCell ref="A18:E18"/>
    <mergeCell ref="F18:G18"/>
    <mergeCell ref="A19:E19"/>
    <mergeCell ref="F19:G19"/>
    <mergeCell ref="A16:E16"/>
    <mergeCell ref="F16:G16"/>
    <mergeCell ref="A17:E17"/>
    <mergeCell ref="F17:G17"/>
    <mergeCell ref="A22:E22"/>
    <mergeCell ref="F22:G22"/>
    <mergeCell ref="A23:E23"/>
    <mergeCell ref="F23:G23"/>
    <mergeCell ref="A20:E20"/>
    <mergeCell ref="F20:G20"/>
    <mergeCell ref="A21:E21"/>
    <mergeCell ref="F21:G21"/>
    <mergeCell ref="A26:E26"/>
    <mergeCell ref="F26:G26"/>
    <mergeCell ref="A27:E27"/>
    <mergeCell ref="F27:G27"/>
    <mergeCell ref="A24:E24"/>
    <mergeCell ref="F24:G24"/>
    <mergeCell ref="A25:E25"/>
    <mergeCell ref="F25:G25"/>
    <mergeCell ref="A30:E30"/>
    <mergeCell ref="F30:G30"/>
    <mergeCell ref="A31:E31"/>
    <mergeCell ref="F31:G31"/>
    <mergeCell ref="A28:E28"/>
    <mergeCell ref="F28:G28"/>
    <mergeCell ref="A29:E29"/>
    <mergeCell ref="F29:G29"/>
    <mergeCell ref="A39:O39"/>
    <mergeCell ref="A40:O40"/>
    <mergeCell ref="A32:E32"/>
    <mergeCell ref="A33:E33"/>
    <mergeCell ref="F33:G33"/>
    <mergeCell ref="A34:E34"/>
    <mergeCell ref="A35:E35"/>
    <mergeCell ref="F35:G3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5" fitToWidth="2" fitToHeight="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Тарифы (стацион общего типа (2)</vt:lpstr>
      <vt:lpstr>Тарифы (стацион психоневр т (2)</vt:lpstr>
      <vt:lpstr>Тарифы (стацион детск дома-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User</cp:lastModifiedBy>
  <cp:lastPrinted>2016-01-26T13:50:26Z</cp:lastPrinted>
  <dcterms:created xsi:type="dcterms:W3CDTF">2015-01-26T15:09:31Z</dcterms:created>
  <dcterms:modified xsi:type="dcterms:W3CDTF">2016-10-11T07:26:07Z</dcterms:modified>
</cp:coreProperties>
</file>